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 rozpočty\Rok 2020\Mrava\IHRISKO LEVOČA\Zmena dátumu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058-2020kon-up - Rekonštr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'058-2020kon-up - Rekonštr...'!$C$123:$K$368</definedName>
    <definedName name="_xlnm.Print_Area" localSheetId="1">'058-2020kon-up - Rekonštr...'!$C$4:$J$76,'058-2020kon-up - Rekonštr...'!$C$82:$J$107,'058-2020kon-up - Rekonštr...'!$C$113:$J$368</definedName>
    <definedName name="_xlnm.Print_Titles" localSheetId="1">'058-2020kon-up - Rekonštr...'!$123:$123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68"/>
  <c r="BH368"/>
  <c r="BG368"/>
  <c r="BE368"/>
  <c r="BK368"/>
  <c r="J368"/>
  <c r="BF368"/>
  <c r="BI367"/>
  <c r="BH367"/>
  <c r="BG367"/>
  <c r="BE367"/>
  <c r="BK367"/>
  <c r="J367"/>
  <c r="BF367"/>
  <c r="BI366"/>
  <c r="BH366"/>
  <c r="BG366"/>
  <c r="BE366"/>
  <c r="BK366"/>
  <c r="J366"/>
  <c r="BF366"/>
  <c r="BI365"/>
  <c r="BH365"/>
  <c r="BG365"/>
  <c r="BE365"/>
  <c r="BK365"/>
  <c r="J365"/>
  <c r="BF365"/>
  <c r="BI364"/>
  <c r="BH364"/>
  <c r="BG364"/>
  <c r="BE364"/>
  <c r="BK364"/>
  <c r="J364"/>
  <c r="BF364"/>
  <c r="BI363"/>
  <c r="BH363"/>
  <c r="BG363"/>
  <c r="BE363"/>
  <c r="BK363"/>
  <c r="J363"/>
  <c r="BF363"/>
  <c r="BI361"/>
  <c r="BH361"/>
  <c r="BG361"/>
  <c r="BE361"/>
  <c r="T361"/>
  <c r="R361"/>
  <c r="P361"/>
  <c r="BI360"/>
  <c r="BH360"/>
  <c r="BG360"/>
  <c r="BE360"/>
  <c r="T360"/>
  <c r="R360"/>
  <c r="P360"/>
  <c r="BI350"/>
  <c r="BH350"/>
  <c r="BG350"/>
  <c r="BE350"/>
  <c r="T350"/>
  <c r="R350"/>
  <c r="P350"/>
  <c r="BI341"/>
  <c r="BH341"/>
  <c r="BG341"/>
  <c r="BE341"/>
  <c r="T341"/>
  <c r="R341"/>
  <c r="P341"/>
  <c r="BI340"/>
  <c r="BH340"/>
  <c r="BG340"/>
  <c r="BE340"/>
  <c r="T340"/>
  <c r="R340"/>
  <c r="P340"/>
  <c r="BI331"/>
  <c r="BH331"/>
  <c r="BG331"/>
  <c r="BE331"/>
  <c r="T331"/>
  <c r="R331"/>
  <c r="P331"/>
  <c r="BI327"/>
  <c r="BH327"/>
  <c r="BG327"/>
  <c r="BE327"/>
  <c r="T327"/>
  <c r="T326"/>
  <c r="R327"/>
  <c r="R326"/>
  <c r="P327"/>
  <c r="P326"/>
  <c r="BI324"/>
  <c r="BH324"/>
  <c r="BG324"/>
  <c r="BE324"/>
  <c r="T324"/>
  <c r="T323"/>
  <c r="R324"/>
  <c r="R323"/>
  <c r="P324"/>
  <c r="P323"/>
  <c r="BI320"/>
  <c r="BH320"/>
  <c r="BG320"/>
  <c r="BE320"/>
  <c r="T320"/>
  <c r="R320"/>
  <c r="P320"/>
  <c r="BI316"/>
  <c r="BH316"/>
  <c r="BG316"/>
  <c r="BE316"/>
  <c r="T316"/>
  <c r="R316"/>
  <c r="P316"/>
  <c r="BI313"/>
  <c r="BH313"/>
  <c r="BG313"/>
  <c r="BE313"/>
  <c r="T313"/>
  <c r="R313"/>
  <c r="P313"/>
  <c r="BI310"/>
  <c r="BH310"/>
  <c r="BG310"/>
  <c r="BE310"/>
  <c r="T310"/>
  <c r="R310"/>
  <c r="P310"/>
  <c r="BI304"/>
  <c r="BH304"/>
  <c r="BG304"/>
  <c r="BE304"/>
  <c r="T304"/>
  <c r="R304"/>
  <c r="P304"/>
  <c r="BI303"/>
  <c r="BH303"/>
  <c r="BG303"/>
  <c r="BE303"/>
  <c r="T303"/>
  <c r="R303"/>
  <c r="P303"/>
  <c r="BI300"/>
  <c r="BH300"/>
  <c r="BG300"/>
  <c r="BE300"/>
  <c r="T300"/>
  <c r="R300"/>
  <c r="P300"/>
  <c r="BI296"/>
  <c r="BH296"/>
  <c r="BG296"/>
  <c r="BE296"/>
  <c r="T296"/>
  <c r="R296"/>
  <c r="P296"/>
  <c r="BI295"/>
  <c r="BH295"/>
  <c r="BG295"/>
  <c r="BE295"/>
  <c r="T295"/>
  <c r="R295"/>
  <c r="P295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3"/>
  <c r="BH283"/>
  <c r="BG283"/>
  <c r="BE283"/>
  <c r="T283"/>
  <c r="R283"/>
  <c r="P283"/>
  <c r="BI272"/>
  <c r="BH272"/>
  <c r="BG272"/>
  <c r="BE272"/>
  <c r="T272"/>
  <c r="R272"/>
  <c r="P272"/>
  <c r="BI270"/>
  <c r="BH270"/>
  <c r="BG270"/>
  <c r="BE270"/>
  <c r="T270"/>
  <c r="R270"/>
  <c r="P270"/>
  <c r="BI266"/>
  <c r="BH266"/>
  <c r="BG266"/>
  <c r="BE266"/>
  <c r="T266"/>
  <c r="R266"/>
  <c r="P266"/>
  <c r="BI264"/>
  <c r="BH264"/>
  <c r="BG264"/>
  <c r="BE264"/>
  <c r="T264"/>
  <c r="R264"/>
  <c r="P264"/>
  <c r="BI260"/>
  <c r="BH260"/>
  <c r="BG260"/>
  <c r="BE260"/>
  <c r="T260"/>
  <c r="R260"/>
  <c r="P260"/>
  <c r="BI255"/>
  <c r="BH255"/>
  <c r="BG255"/>
  <c r="BE255"/>
  <c r="T255"/>
  <c r="T254"/>
  <c r="R255"/>
  <c r="R254"/>
  <c r="P255"/>
  <c r="P254"/>
  <c r="BI250"/>
  <c r="BH250"/>
  <c r="BG250"/>
  <c r="BE250"/>
  <c r="T250"/>
  <c r="R250"/>
  <c r="P250"/>
  <c r="BI241"/>
  <c r="BH241"/>
  <c r="BG241"/>
  <c r="BE241"/>
  <c r="T241"/>
  <c r="R241"/>
  <c r="P241"/>
  <c r="BI233"/>
  <c r="BH233"/>
  <c r="BG233"/>
  <c r="BE233"/>
  <c r="T233"/>
  <c r="R233"/>
  <c r="P233"/>
  <c r="BI230"/>
  <c r="BH230"/>
  <c r="BG230"/>
  <c r="BE230"/>
  <c r="T230"/>
  <c r="R230"/>
  <c r="P230"/>
  <c r="BI222"/>
  <c r="BH222"/>
  <c r="BG222"/>
  <c r="BE222"/>
  <c r="T222"/>
  <c r="R222"/>
  <c r="P222"/>
  <c r="BI218"/>
  <c r="BH218"/>
  <c r="BG218"/>
  <c r="BE218"/>
  <c r="T218"/>
  <c r="R218"/>
  <c r="P218"/>
  <c r="BI214"/>
  <c r="BH214"/>
  <c r="BG214"/>
  <c r="BE214"/>
  <c r="T214"/>
  <c r="R214"/>
  <c r="P214"/>
  <c r="BI213"/>
  <c r="BH213"/>
  <c r="BG213"/>
  <c r="BE213"/>
  <c r="T213"/>
  <c r="R213"/>
  <c r="P213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64"/>
  <c r="BH164"/>
  <c r="BG164"/>
  <c r="BE164"/>
  <c r="T164"/>
  <c r="R164"/>
  <c r="P164"/>
  <c r="BI160"/>
  <c r="BH160"/>
  <c r="BG160"/>
  <c r="BE160"/>
  <c r="T160"/>
  <c r="R160"/>
  <c r="P160"/>
  <c r="BI159"/>
  <c r="BH159"/>
  <c r="BG159"/>
  <c r="BE159"/>
  <c r="T159"/>
  <c r="R159"/>
  <c r="P159"/>
  <c r="BI155"/>
  <c r="BH155"/>
  <c r="BG155"/>
  <c r="BE155"/>
  <c r="T155"/>
  <c r="R155"/>
  <c r="P155"/>
  <c r="BI154"/>
  <c r="BH154"/>
  <c r="BG154"/>
  <c r="BE154"/>
  <c r="T154"/>
  <c r="R154"/>
  <c r="P154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31"/>
  <c r="BH131"/>
  <c r="BG131"/>
  <c r="BE131"/>
  <c r="T131"/>
  <c r="R131"/>
  <c r="P131"/>
  <c r="BI127"/>
  <c r="BH127"/>
  <c r="BG127"/>
  <c r="BE127"/>
  <c r="T127"/>
  <c r="R127"/>
  <c r="P127"/>
  <c r="J121"/>
  <c r="J120"/>
  <c r="F120"/>
  <c r="F118"/>
  <c r="E116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360"/>
  <c r="BK350"/>
  <c r="BK340"/>
  <c r="J331"/>
  <c r="BK324"/>
  <c r="BK316"/>
  <c r="BK310"/>
  <c r="BK304"/>
  <c r="J295"/>
  <c r="J288"/>
  <c r="J283"/>
  <c r="BK266"/>
  <c r="J264"/>
  <c r="BK250"/>
  <c r="J241"/>
  <c r="BK233"/>
  <c r="BK222"/>
  <c r="BK208"/>
  <c r="BK203"/>
  <c r="J200"/>
  <c r="BK198"/>
  <c r="BK181"/>
  <c r="BK164"/>
  <c r="BK159"/>
  <c r="J155"/>
  <c r="J154"/>
  <c r="J150"/>
  <c r="J144"/>
  <c r="J131"/>
  <c r="BK127"/>
  <c r="BK361"/>
  <c r="BK341"/>
  <c r="BK331"/>
  <c r="BK327"/>
  <c r="J316"/>
  <c r="J313"/>
  <c r="J304"/>
  <c r="BK303"/>
  <c r="J296"/>
  <c r="J289"/>
  <c r="BK288"/>
  <c r="J287"/>
  <c r="J286"/>
  <c r="J285"/>
  <c r="BK283"/>
  <c r="BK272"/>
  <c r="J266"/>
  <c r="J260"/>
  <c r="J255"/>
  <c r="BK241"/>
  <c r="J233"/>
  <c r="J222"/>
  <c r="J218"/>
  <c r="BK214"/>
  <c r="J210"/>
  <c r="BK207"/>
  <c r="BK200"/>
  <c r="J195"/>
  <c r="J191"/>
  <c r="BK188"/>
  <c r="BK184"/>
  <c r="J183"/>
  <c r="BK182"/>
  <c r="BK177"/>
  <c r="J159"/>
  <c r="BK154"/>
  <c r="BK150"/>
  <c r="BK147"/>
  <c r="J361"/>
  <c r="J360"/>
  <c r="J320"/>
  <c r="BK313"/>
  <c r="J310"/>
  <c r="J303"/>
  <c r="BK300"/>
  <c r="BK296"/>
  <c r="BK295"/>
  <c r="BK287"/>
  <c r="BK285"/>
  <c r="J272"/>
  <c r="J270"/>
  <c r="BK260"/>
  <c r="BK255"/>
  <c r="J250"/>
  <c r="J230"/>
  <c r="J214"/>
  <c r="J213"/>
  <c r="BK210"/>
  <c r="J198"/>
  <c r="J182"/>
  <c r="J180"/>
  <c r="BK179"/>
  <c r="J164"/>
  <c r="J160"/>
  <c r="BK155"/>
  <c r="J147"/>
  <c r="BK144"/>
  <c r="BK131"/>
  <c i="1" r="AS94"/>
  <c i="2" r="J350"/>
  <c r="J341"/>
  <c r="J340"/>
  <c r="J327"/>
  <c r="J324"/>
  <c r="BK320"/>
  <c r="J300"/>
  <c r="BK289"/>
  <c r="BK286"/>
  <c r="BK270"/>
  <c r="BK264"/>
  <c r="BK230"/>
  <c r="BK218"/>
  <c r="BK213"/>
  <c r="J208"/>
  <c r="J207"/>
  <c r="J203"/>
  <c r="BK195"/>
  <c r="BK191"/>
  <c r="J188"/>
  <c r="J184"/>
  <c r="BK183"/>
  <c r="J181"/>
  <c r="BK180"/>
  <c r="J179"/>
  <c r="J177"/>
  <c r="BK160"/>
  <c r="J127"/>
  <c l="1" r="P259"/>
  <c r="R330"/>
  <c r="R325"/>
  <c r="BK126"/>
  <c r="J126"/>
  <c r="J96"/>
  <c r="R126"/>
  <c r="BK163"/>
  <c r="J163"/>
  <c r="J97"/>
  <c r="R163"/>
  <c r="BK190"/>
  <c r="J190"/>
  <c r="J98"/>
  <c r="T190"/>
  <c r="BK259"/>
  <c r="J259"/>
  <c r="J100"/>
  <c r="T259"/>
  <c r="T330"/>
  <c r="T325"/>
  <c r="P359"/>
  <c r="T359"/>
  <c r="P126"/>
  <c r="T126"/>
  <c r="P163"/>
  <c r="T163"/>
  <c r="P190"/>
  <c r="R190"/>
  <c r="R259"/>
  <c r="BK330"/>
  <c r="J330"/>
  <c r="J104"/>
  <c r="P330"/>
  <c r="P325"/>
  <c r="BK359"/>
  <c r="J359"/>
  <c r="J105"/>
  <c r="R359"/>
  <c r="BK362"/>
  <c r="J362"/>
  <c r="J106"/>
  <c r="F121"/>
  <c r="BF154"/>
  <c r="BF164"/>
  <c r="BF177"/>
  <c r="BF180"/>
  <c r="BF183"/>
  <c r="BF184"/>
  <c r="BF200"/>
  <c r="BF203"/>
  <c r="BF207"/>
  <c r="BF260"/>
  <c r="BF266"/>
  <c r="BF310"/>
  <c r="BF331"/>
  <c r="BF341"/>
  <c r="BF360"/>
  <c r="BF144"/>
  <c r="BF159"/>
  <c r="BF160"/>
  <c r="BF179"/>
  <c r="BF191"/>
  <c r="BF195"/>
  <c r="BF210"/>
  <c r="BF241"/>
  <c r="BF270"/>
  <c r="BF296"/>
  <c r="BF300"/>
  <c r="BF304"/>
  <c r="BF313"/>
  <c r="BF316"/>
  <c r="BF324"/>
  <c r="J118"/>
  <c r="BF147"/>
  <c r="BF155"/>
  <c r="BF181"/>
  <c r="BF182"/>
  <c r="BF188"/>
  <c r="BF208"/>
  <c r="BF214"/>
  <c r="BF218"/>
  <c r="BF222"/>
  <c r="BF230"/>
  <c r="BF283"/>
  <c r="BF285"/>
  <c r="BF286"/>
  <c r="BF288"/>
  <c r="BF295"/>
  <c r="BF303"/>
  <c r="BF340"/>
  <c r="BF127"/>
  <c r="BF131"/>
  <c r="BF150"/>
  <c r="BF198"/>
  <c r="BF213"/>
  <c r="BF233"/>
  <c r="BF250"/>
  <c r="BF255"/>
  <c r="BF264"/>
  <c r="BF272"/>
  <c r="BF287"/>
  <c r="BF289"/>
  <c r="BF320"/>
  <c r="BF327"/>
  <c r="BF350"/>
  <c r="BF361"/>
  <c r="BK254"/>
  <c r="J254"/>
  <c r="J99"/>
  <c r="BK323"/>
  <c r="J323"/>
  <c r="J101"/>
  <c r="BK326"/>
  <c r="J326"/>
  <c r="J103"/>
  <c r="F34"/>
  <c i="1" r="BC95"/>
  <c r="BC94"/>
  <c r="W32"/>
  <c i="2" r="J31"/>
  <c i="1" r="AV95"/>
  <c i="2" r="F35"/>
  <c i="1" r="BD95"/>
  <c r="BD94"/>
  <c r="W33"/>
  <c i="2" r="F33"/>
  <c i="1" r="BB95"/>
  <c r="BB94"/>
  <c r="W31"/>
  <c i="2" r="F31"/>
  <c i="1" r="AZ95"/>
  <c r="AZ94"/>
  <c r="W29"/>
  <c i="2" l="1" r="T125"/>
  <c r="T124"/>
  <c r="P125"/>
  <c r="P124"/>
  <c i="1" r="AU95"/>
  <c i="2" r="R125"/>
  <c r="R124"/>
  <c r="BK125"/>
  <c r="BK124"/>
  <c r="J124"/>
  <c r="BK325"/>
  <c r="J325"/>
  <c r="J102"/>
  <c i="1" r="AY94"/>
  <c i="2" r="F32"/>
  <c i="1" r="BA95"/>
  <c r="BA94"/>
  <c r="AW94"/>
  <c r="AK30"/>
  <c r="AU94"/>
  <c r="AX94"/>
  <c i="2" r="J32"/>
  <c i="1" r="AW95"/>
  <c r="AT95"/>
  <c r="AV94"/>
  <c r="AK29"/>
  <c i="2" r="J28"/>
  <c i="1" r="AG95"/>
  <c r="AG94"/>
  <c r="AK26"/>
  <c l="1" r="AK35"/>
  <c i="2" r="J37"/>
  <c i="1" r="AN95"/>
  <c i="2" r="J94"/>
  <c r="J125"/>
  <c r="J95"/>
  <c i="1" r="W30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<sst xmlns="http://schemas.openxmlformats.org/spreadsheetml/2006/main">
  <si>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</si>
  <si>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</si>
  <si>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</si>
  <si>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</si>
  <si>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</si>
  <si>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{94d6a453-5734-4a03-8b27-5b56c6e8527a}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</si>
  <si>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</si>
  <si>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</si>
  <si>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</si>
  <si>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</si>
  <si>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</si>
  <si>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</si>
  <si>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</si>
  <si>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058/2020kon-up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</si>
  <si>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</si>
  <si>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</si>
  <si>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plôch a modernizácia multifunkčného ihriska, Levoča</t>
  </si>
  <si>
    <t>JKSO:</t>
  </si>
  <si>
    <t>KS:</t>
  </si>
  <si>
    <t>Miesto:</t>
  </si>
  <si>
    <t xml:space="preserve">ZŠ Gašpara Haina , Levoča </t>
  </si>
  <si>
    <t>Dátum:</t>
  </si>
  <si>
    <t>8. 3. 2021</t>
  </si>
  <si>
    <t>Objednávateľ:</t>
  </si>
  <si>
    <t>IČO:</t>
  </si>
  <si>
    <t xml:space="preserve">Mesto Levoča </t>
  </si>
  <si>
    <t>IČ DPH:</t>
  </si>
  <si>
    <t>Zhotoviteľ:</t>
  </si>
  <si>
    <t>Vyplň údaj</t>
  </si>
  <si>
    <t>Projektant:</t>
  </si>
  <si>
    <t xml:space="preserve">Ing.Martin Mrava </t>
  </si>
  <si>
    <t>True</t>
  </si>
  <si>
    <t>Spracovateľ:</t>
  </si>
  <si>
    <t>BizPartner Agency s.r.o., Poprad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</si>
  <si>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</si>
  <si>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</si>
  <si>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</si>
  <si>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</si>
  <si>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</si>
  <si>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</si>
  <si>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</si>
  <si>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</si>
  <si>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</si>
  <si>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</si>
  <si>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</si>
  <si>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</si>
  <si>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</si>
  <si>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</si>
  <si>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</si>
  <si>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</si>
  <si>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</si>
  <si>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</si>
  <si>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</si>
  <si>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</si>
  <si>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</si>
  <si>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</si>
  <si>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</si>
  <si>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</si>
  <si>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</si>
  <si>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</si>
  <si>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</si>
  <si>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</si>
  <si>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</si>
  <si>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</si>
  <si>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</si>
  <si>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</si>
  <si>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</si>
  <si>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</si>
  <si>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</si>
  <si>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</si>
  <si>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</si>
  <si>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</si>
  <si>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</si>
  <si>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</si>
  <si>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</si>
  <si>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</si>
  <si>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</si>
  <si>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</si>
  <si>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</si>
  <si>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</si>
  <si>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</si>
  <si>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</si>
  <si>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</si>
  <si>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</si>
  <si>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</si>
  <si>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</si>
  <si>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</si>
  <si>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</si>
  <si>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</si>
  <si>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</si>
  <si>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</si>
  <si>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</si>
  <si>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</si>
  <si>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</si>
  <si>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</si>
  <si>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</si>
  <si>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</si>
  <si>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 xml:space="preserve">    783 - Nátery</t>
  </si>
  <si>
    <t>VRN - Vedľajšie rozpočtové náklady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</si>
  <si>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</si>
  <si>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</si>
  <si>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</si>
  <si>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</si>
  <si>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</si>
  <si>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</si>
  <si>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</si>
  <si>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</si>
  <si>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</si>
  <si>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</si>
  <si>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</si>
  <si>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</si>
  <si>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</si>
  <si>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</si>
  <si>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</si>
  <si>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</si>
  <si>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</si>
  <si>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</si>
  <si>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113206111.S</t>
  </si>
  <si>
    <t xml:space="preserve">Vytrhanie obrúb betónových, s vybúraním lôžka, z krajníkov alebo obrubníkov stojatých,  -0,14500t</t>
  </si>
  <si>
    <t>m</t>
  </si>
  <si>
    <t>4</t>
  </si>
  <si>
    <t>2</t>
  </si>
  <si>
    <t>1771403725</t>
  </si>
  <si>
    <t>VV</t>
  </si>
  <si>
    <t xml:space="preserve"> "vybúranie obrubníkov v dl. 50 bm " </t>
  </si>
  <si>
    <t>50 +18</t>
  </si>
  <si>
    <t>Súčet</t>
  </si>
  <si>
    <t>131211101.S</t>
  </si>
  <si>
    <t xml:space="preserve">Hĺbenie jám v  hornine tr.3 súdržných - ručným náradím - štrkový  obsyp potrubia </t>
  </si>
  <si>
    <t>m3</t>
  </si>
  <si>
    <t>582877923</t>
  </si>
  <si>
    <t xml:space="preserve"> jama  pre  prístup k odvodňov. rebrám  D 100 mm </t>
  </si>
  <si>
    <t xml:space="preserve"> počet  rebier  12 </t>
  </si>
  <si>
    <t>0,90*0,90*0,90*12</t>
  </si>
  <si>
    <t>Medzisúčet</t>
  </si>
  <si>
    <t>3</t>
  </si>
  <si>
    <t xml:space="preserve">"  sondy  pre uřčenie  polohy  drenáže   " </t>
  </si>
  <si>
    <t xml:space="preserve">" rozm. 600/600 mm, 16 ks " </t>
  </si>
  <si>
    <t>0,60*0,60*0,90*16</t>
  </si>
  <si>
    <t xml:space="preserve">" šachty  pre čistenie  drenáže d150 m v dl. 210 bm " </t>
  </si>
  <si>
    <t xml:space="preserve">"rozm. 1000/1000 mm ,4 ks " </t>
  </si>
  <si>
    <t>1,00*1,00*0,90*4</t>
  </si>
  <si>
    <t>162501102.S</t>
  </si>
  <si>
    <t>Vodorovné premiestnenie výkopku po spevnenej ceste z horniny tr.1-4, do 100 m3 na vzdialenosť do 3000 m</t>
  </si>
  <si>
    <t>355606220</t>
  </si>
  <si>
    <t xml:space="preserve">" štrky "  17,532</t>
  </si>
  <si>
    <t>162501105.S</t>
  </si>
  <si>
    <t>Vodorovné premiestnenie výkopku po spevnenej ceste z horniny tr.1-4, do 100 m3, príplatok k cene za každých ďalšich a začatých 1000 m</t>
  </si>
  <si>
    <t>-1294564836</t>
  </si>
  <si>
    <t xml:space="preserve">" štrky "  (24-3)* 17,532</t>
  </si>
  <si>
    <t>5</t>
  </si>
  <si>
    <t>167101101.S</t>
  </si>
  <si>
    <t>Nakladanie neuľahnutého výkopku z hornín tr.1-4 do 100 m3</t>
  </si>
  <si>
    <t>155693920</t>
  </si>
  <si>
    <t xml:space="preserve"> " štrk " 17,532</t>
  </si>
  <si>
    <t>" piesok doskočiska " 6,30</t>
  </si>
  <si>
    <t>6</t>
  </si>
  <si>
    <t>171201201.S</t>
  </si>
  <si>
    <t>Uloženie sypaniny na skládky do 100 m3</t>
  </si>
  <si>
    <t>889024007</t>
  </si>
  <si>
    <t>7</t>
  </si>
  <si>
    <t>171209002.S</t>
  </si>
  <si>
    <t>Poplatok za skladovanie - zemina a kamenivo (17 05) ostatné</t>
  </si>
  <si>
    <t>t</t>
  </si>
  <si>
    <t>435548610</t>
  </si>
  <si>
    <t xml:space="preserve"> " štrk " 17,532*1,60</t>
  </si>
  <si>
    <t>" piesok doskočiska " 6,30*1,40</t>
  </si>
  <si>
    <t>8</t>
  </si>
  <si>
    <t>175101101.S</t>
  </si>
  <si>
    <t xml:space="preserve">Obsyp potrubia sypaninou </t>
  </si>
  <si>
    <t>1388242493</t>
  </si>
  <si>
    <t>9</t>
  </si>
  <si>
    <t>M</t>
  </si>
  <si>
    <t>583410004400.S</t>
  </si>
  <si>
    <t>Štrkodrva frakcia 0-63 mm</t>
  </si>
  <si>
    <t>-889380765</t>
  </si>
  <si>
    <t>17,532*1,60</t>
  </si>
  <si>
    <t>Zakladanie</t>
  </si>
  <si>
    <t>10</t>
  </si>
  <si>
    <t>211971110.S</t>
  </si>
  <si>
    <t>Zhotovenie opláštenia výplne z geotextílie, v ryhe alebo v záreze so stenami šikmými o skl. do 1:2,5</t>
  </si>
  <si>
    <t>m2</t>
  </si>
  <si>
    <t>-361505200</t>
  </si>
  <si>
    <t>(0,90*0,90+(0,90*4)*1,10)*12</t>
  </si>
  <si>
    <t xml:space="preserve">"  sondy  pre uřčenie  polohy  drenáže  " </t>
  </si>
  <si>
    <t>(0,60*0,60+(0,60*4)*1,10)*16</t>
  </si>
  <si>
    <t>(1,00*1,00+(1,00*4)*1,10)*4</t>
  </si>
  <si>
    <t>11</t>
  </si>
  <si>
    <t>693110002000.S</t>
  </si>
  <si>
    <t>Geotextília polypropylénová netkaná 200 g/m2</t>
  </si>
  <si>
    <t>212440165</t>
  </si>
  <si>
    <t>126,84*1,1 'Prepočítané koeficientom množstva</t>
  </si>
  <si>
    <t>12</t>
  </si>
  <si>
    <t>212752252.1</t>
  </si>
  <si>
    <t xml:space="preserve">Montáž tvaroviek PVC na potrubie z drenážných rúr DN 100-150 mm- dodatočné vloženie T kusu do drenážneho potr. v mieste  šachiet </t>
  </si>
  <si>
    <t>ks</t>
  </si>
  <si>
    <t>-484252805</t>
  </si>
  <si>
    <t>13</t>
  </si>
  <si>
    <t>286520039700.1</t>
  </si>
  <si>
    <t xml:space="preserve">Tvarovka PVC   tvaru  T pre napojenie drenážneho potrubia DN 150</t>
  </si>
  <si>
    <t>-515867445</t>
  </si>
  <si>
    <t>14</t>
  </si>
  <si>
    <t>286520039700.2</t>
  </si>
  <si>
    <t xml:space="preserve">Tvarovka PVC   tvaru  T pre napojenie drenážneho potrubia DN 100</t>
  </si>
  <si>
    <t>-1611233445</t>
  </si>
  <si>
    <t>15</t>
  </si>
  <si>
    <t>286540146300</t>
  </si>
  <si>
    <t xml:space="preserve">Zátka  PVC DN 150, na hrdlo a koniec rúry</t>
  </si>
  <si>
    <t>-210703321</t>
  </si>
  <si>
    <t>16</t>
  </si>
  <si>
    <t>286540146200</t>
  </si>
  <si>
    <t>Zátka PVC DN 100, na hrdlo a koniec rúry,</t>
  </si>
  <si>
    <t>751936456</t>
  </si>
  <si>
    <t>17</t>
  </si>
  <si>
    <t>289971211.S</t>
  </si>
  <si>
    <t>Zhotovenie vrstvy z geotextílie na upravenom povrchu sklon do 1 : 5 , šírky od 0 do 3 m</t>
  </si>
  <si>
    <t>1681064922</t>
  </si>
  <si>
    <t xml:space="preserve">" doskočisko " </t>
  </si>
  <si>
    <t>6,00*3,00+(6,00+3,00)*2*0,20</t>
  </si>
  <si>
    <t>18</t>
  </si>
  <si>
    <t>-1686796920</t>
  </si>
  <si>
    <t>21,6*1,1 'Prepočítané koeficientom množstva</t>
  </si>
  <si>
    <t>Komunikácie</t>
  </si>
  <si>
    <t>19</t>
  </si>
  <si>
    <t>564201111.S.01</t>
  </si>
  <si>
    <t xml:space="preserve">Podklad alebo podsyp zo štrkopiesku s rozprestretím, vlhčením a zhutnením, po zhutnení v ploche   ( dosypanie  v ploche  cca 30 % + zhutnenie a prerovnanie  v celej ploche )</t>
  </si>
  <si>
    <t>1974522009</t>
  </si>
  <si>
    <t xml:space="preserve">" umelý trávnik " </t>
  </si>
  <si>
    <t>26,50*40,00</t>
  </si>
  <si>
    <t>581530000500.S</t>
  </si>
  <si>
    <t xml:space="preserve">Piesok kremičitý spotreba 23 kg/m2 </t>
  </si>
  <si>
    <t>-1886653993</t>
  </si>
  <si>
    <t>1060*0,023</t>
  </si>
  <si>
    <t>21</t>
  </si>
  <si>
    <t>58910.01</t>
  </si>
  <si>
    <t xml:space="preserve">Odstránenie  umelej trávy </t>
  </si>
  <si>
    <t>-616775848</t>
  </si>
  <si>
    <t>22</t>
  </si>
  <si>
    <t>589100006.S</t>
  </si>
  <si>
    <t xml:space="preserve">Položenie umelej trávy na viacúčelové povrchy vrátane čiarovania š.50 mm </t>
  </si>
  <si>
    <t>2103962325</t>
  </si>
  <si>
    <t>26,50*40</t>
  </si>
  <si>
    <t>23</t>
  </si>
  <si>
    <t>284170006900.S</t>
  </si>
  <si>
    <t xml:space="preserve">Podlepovacia páska pre umelú trávu 20+2 mm, </t>
  </si>
  <si>
    <t>-1529127615</t>
  </si>
  <si>
    <t>800</t>
  </si>
  <si>
    <t>800*1,1 'Prepočítané koeficientom množstva</t>
  </si>
  <si>
    <t>24</t>
  </si>
  <si>
    <t>284170006 .001</t>
  </si>
  <si>
    <t xml:space="preserve">Lepidlo polyuretanové  PU </t>
  </si>
  <si>
    <t>kg</t>
  </si>
  <si>
    <t>-670844501</t>
  </si>
  <si>
    <t>25</t>
  </si>
  <si>
    <t>284170005200.S.1</t>
  </si>
  <si>
    <t xml:space="preserve">Umelá tráva viacúčelová,výška vlasu 20 mm ± 2 mm vrátane vsypu do  umelej trávy,Dtex:od 6600; počet vpichov na m2: 22 000; farba zelená,červená, priepustnosť vody: min.67l/m2,hmotnosť min:2160g/m </t>
  </si>
  <si>
    <t>734768769</t>
  </si>
  <si>
    <t>1060*1,05 'Prepočítané koeficientom množstva</t>
  </si>
  <si>
    <t>26</t>
  </si>
  <si>
    <t>284170005200.S.2</t>
  </si>
  <si>
    <t xml:space="preserve">Umelá tráva viacúčelová,výška vlasu 20 mm ± 2 mm vrátane vsypu do  umelej trávy,Dtex:od 6600; počet vpichov na m2: 22 000; farba zelená,červená, priepustnosť vody: min.67l/m2,hmotnosť min:2160g/m Čiarovanie š. 50 mm   </t>
  </si>
  <si>
    <t>bm</t>
  </si>
  <si>
    <t>1103282703</t>
  </si>
  <si>
    <t>485</t>
  </si>
  <si>
    <t>27</t>
  </si>
  <si>
    <t>564.01</t>
  </si>
  <si>
    <t xml:space="preserve"> Doprava  materiálu + strojov </t>
  </si>
  <si>
    <t xml:space="preserve">kpl </t>
  </si>
  <si>
    <t>1755358457</t>
  </si>
  <si>
    <t>28</t>
  </si>
  <si>
    <t>5891500. pc 001</t>
  </si>
  <si>
    <t xml:space="preserve">Úprava  podložia pod pod odstránenou  časťou  bežeckej dráhy  </t>
  </si>
  <si>
    <t>-1877218163</t>
  </si>
  <si>
    <t xml:space="preserve">" Tartan  v ploche 30 %  " celková plocha 1299 m2 " </t>
  </si>
  <si>
    <t>1299*0,30</t>
  </si>
  <si>
    <t>29</t>
  </si>
  <si>
    <t>5891500. pc 002</t>
  </si>
  <si>
    <t xml:space="preserve">Oprava prasklín a iných porušení  na bežeckej rovinke </t>
  </si>
  <si>
    <t>-838713240</t>
  </si>
  <si>
    <t xml:space="preserve">" Tartan  v ploche 15 %  " celková plocha 1299 m2 " </t>
  </si>
  <si>
    <t>1299*0,15</t>
  </si>
  <si>
    <t>30</t>
  </si>
  <si>
    <t>5891500. pc 003</t>
  </si>
  <si>
    <t xml:space="preserve">Vyrezanie častí povrchu bežeckej dráhy v skladbe Tartan v. hr. 10 mm ( po odstránení nástreku hr. 3 mm )+ podklad. vrstva z granulátu  hr. 30-35 mm   t 0,00355</t>
  </si>
  <si>
    <t>-1061820523</t>
  </si>
  <si>
    <t xml:space="preserve">"  výrezy  " </t>
  </si>
  <si>
    <t xml:space="preserve">" pri opravovanom  obrubníku  dl. 50 m š. 0,50 m " </t>
  </si>
  <si>
    <t>50*0,50</t>
  </si>
  <si>
    <t>1,00*1,00*4</t>
  </si>
  <si>
    <t>31</t>
  </si>
  <si>
    <t>5891500. pc 004</t>
  </si>
  <si>
    <t xml:space="preserve">Čiarovanie umelého športového  povrchu </t>
  </si>
  <si>
    <t>-606738899</t>
  </si>
  <si>
    <t>1175*1,06</t>
  </si>
  <si>
    <t>32</t>
  </si>
  <si>
    <t>589160021.S</t>
  </si>
  <si>
    <t xml:space="preserve">Umelý športový  povrch - odpružený tartan pre bežecké dráhy hr.13 mm ( dvojvrstvový 10+ 3 mm) Zmes  z EPDM  fr. 1-4 mm a PU pojivá + dvojvrstvový nástrek EPDM Granulátu fr. 0,5-1,5 mm a PU pojiva farebný ( červená )</t>
  </si>
  <si>
    <t>1603406425</t>
  </si>
  <si>
    <t>33</t>
  </si>
  <si>
    <t>589160031.S</t>
  </si>
  <si>
    <t>Podklad pod športové povrchy športovísk odpružený z gumoasfaltu hrúbky 30- 35 mm</t>
  </si>
  <si>
    <t>-1151720552</t>
  </si>
  <si>
    <t xml:space="preserve">" podložka  pod tartan "</t>
  </si>
  <si>
    <t>34</t>
  </si>
  <si>
    <t>589170021.S.1</t>
  </si>
  <si>
    <t xml:space="preserve">Retopping umelého povrchu športovej dráhy  hr. 3 mm ( brúsenie + 2 x nástrek celkovej hr. 3 mm vo farebnom prevedení )</t>
  </si>
  <si>
    <t>-441592258</t>
  </si>
  <si>
    <t xml:space="preserve">" Tartan   celková plocha 1299 m2 " </t>
  </si>
  <si>
    <t>1299</t>
  </si>
  <si>
    <t>Úpravy povrchov, podlahy, osadenie</t>
  </si>
  <si>
    <t>35</t>
  </si>
  <si>
    <t>631571001.S.01</t>
  </si>
  <si>
    <t xml:space="preserve">Násyp z piesku  kopaného žltéto   vhodného  pre športoviská </t>
  </si>
  <si>
    <t>-539634706</t>
  </si>
  <si>
    <t xml:space="preserve">" rozmer doskočiska 6,00 x 3,00 hr. 35 cm " </t>
  </si>
  <si>
    <t>6,00*3,00*0,35</t>
  </si>
  <si>
    <t>Ostatné konštrukcie a práce-búranie</t>
  </si>
  <si>
    <t>36</t>
  </si>
  <si>
    <t>916531111.S-1</t>
  </si>
  <si>
    <t>Osadenie záhonového alebo parkového obrubníka betón., do lôžka z bet. pros. tr. C 12/15 bez bočnej opory</t>
  </si>
  <si>
    <t>836861231</t>
  </si>
  <si>
    <t xml:space="preserve">" výmena   obrubníka vo výmere 10 %  z celkovej plochy cca 500 bm "  </t>
  </si>
  <si>
    <t>500*0,10</t>
  </si>
  <si>
    <t>37</t>
  </si>
  <si>
    <t>592170001700</t>
  </si>
  <si>
    <t xml:space="preserve">Obrubník  parkový, lxšxv 1000x50x200 mm,</t>
  </si>
  <si>
    <t>-311195682</t>
  </si>
  <si>
    <t>50*1,02 'Prepočítané koeficientom množstva</t>
  </si>
  <si>
    <t>38</t>
  </si>
  <si>
    <t>916561111.S.1</t>
  </si>
  <si>
    <t xml:space="preserve">Dodávka a osadenie gumového obrubníka   do lôžka z bet. pros. tr. C 12/15 bez bočnej opory</t>
  </si>
  <si>
    <t>1735866747</t>
  </si>
  <si>
    <t xml:space="preserve">" pieskové doskočisko " </t>
  </si>
  <si>
    <t>(6,00+3,00)*2</t>
  </si>
  <si>
    <t>39</t>
  </si>
  <si>
    <t>272520005300.S</t>
  </si>
  <si>
    <t xml:space="preserve">Obrubník gumovej dlažby  50x200x1000 mm, farebný</t>
  </si>
  <si>
    <t>-1598061269</t>
  </si>
  <si>
    <t>18*1,12 'Prepočítané koeficientom množstva</t>
  </si>
  <si>
    <t>40</t>
  </si>
  <si>
    <t>919720111.S</t>
  </si>
  <si>
    <t>Geomreža pre vystuženie asfaltových vrstiev komunikácií z polypropylénu</t>
  </si>
  <si>
    <t>-2114925040</t>
  </si>
  <si>
    <t xml:space="preserve">"  sondy  pre uřčenie  polohy  drenáze  D 150 mm " </t>
  </si>
  <si>
    <t xml:space="preserve">" rozm. 600/600 mm, 15 ks " </t>
  </si>
  <si>
    <t>0,60*0,60*15</t>
  </si>
  <si>
    <t xml:space="preserve">"rozm. 1000/1000 mm ,9 ks " </t>
  </si>
  <si>
    <t>1,00*1,00*9</t>
  </si>
  <si>
    <t>41</t>
  </si>
  <si>
    <t>693210000600.S</t>
  </si>
  <si>
    <t>Geomreža polypropylenová</t>
  </si>
  <si>
    <t>-944469965</t>
  </si>
  <si>
    <t>39,4*1,15 'Prepočítané koeficientom množstva</t>
  </si>
  <si>
    <t>42</t>
  </si>
  <si>
    <t>93610421PC 01</t>
  </si>
  <si>
    <t xml:space="preserve">Osadenie  futbalovej bránky na malý  futbal </t>
  </si>
  <si>
    <t>-11598920</t>
  </si>
  <si>
    <t>43</t>
  </si>
  <si>
    <t>55356000.pc 01</t>
  </si>
  <si>
    <t xml:space="preserve">Bránka  na  malý futbal  hliníková  vrátane siete  rozm. 3000/2000 mm </t>
  </si>
  <si>
    <t>1194570177</t>
  </si>
  <si>
    <t>44</t>
  </si>
  <si>
    <t>936124122.S.1</t>
  </si>
  <si>
    <t xml:space="preserve">Osadenie streetbalovej odrazovej dosky  vrátane basketbalového koša</t>
  </si>
  <si>
    <t>-51468327</t>
  </si>
  <si>
    <t>45</t>
  </si>
  <si>
    <t>5535700035. pc01</t>
  </si>
  <si>
    <t xml:space="preserve">Streedbalová odrazová doska z bezpečnostného skla odolná voči počasiu rozmery 1,8* 1,06m  vrátane stretbalového  koša</t>
  </si>
  <si>
    <t>306673929</t>
  </si>
  <si>
    <t>46</t>
  </si>
  <si>
    <t>938906142. pc1</t>
  </si>
  <si>
    <t>Prepláchnutie drenážneho potrubia DN 80 až DN 200</t>
  </si>
  <si>
    <t>1843290140</t>
  </si>
  <si>
    <t xml:space="preserve">"drenážne rebrá  mutifunkčného ihriska DN 100 " </t>
  </si>
  <si>
    <t>291</t>
  </si>
  <si>
    <t xml:space="preserve">" drenážne potrubie  DN 150  " </t>
  </si>
  <si>
    <t>210</t>
  </si>
  <si>
    <t>47</t>
  </si>
  <si>
    <t>938906142.S</t>
  </si>
  <si>
    <t>Prečistenie drenážneho potrubia DN 80 a 100 ( krtkovaním )</t>
  </si>
  <si>
    <t>-860352005</t>
  </si>
  <si>
    <t>48</t>
  </si>
  <si>
    <t>938906143.S</t>
  </si>
  <si>
    <t>Prečistenie drenážneho potrubia DN 130 a 160 ( krtkovaním )</t>
  </si>
  <si>
    <t>2141962695</t>
  </si>
  <si>
    <t>49</t>
  </si>
  <si>
    <t>965082941.1</t>
  </si>
  <si>
    <t xml:space="preserve">Odstránenie násypu  v doskočisku , hr.nad 200 mm,  -1,40000t</t>
  </si>
  <si>
    <t>68886498</t>
  </si>
  <si>
    <t>50</t>
  </si>
  <si>
    <t>966001122.S.2</t>
  </si>
  <si>
    <t xml:space="preserve">Demontáž   streetbalového koša  vrátane  streetbalovej  dosky   0,028 t </t>
  </si>
  <si>
    <t>-1803420502</t>
  </si>
  <si>
    <t>51</t>
  </si>
  <si>
    <t>979081111</t>
  </si>
  <si>
    <t>Odvoz sutiny a vybúraných hmôt na skládku do 1 km</t>
  </si>
  <si>
    <t>294126158</t>
  </si>
  <si>
    <t xml:space="preserve">" betón  " 9,86</t>
  </si>
  <si>
    <t>" umelá tráva " 2,438</t>
  </si>
  <si>
    <t xml:space="preserve">" tartan + podklad 13+30 mm "  0,103</t>
  </si>
  <si>
    <t xml:space="preserve">" kov "   0,032</t>
  </si>
  <si>
    <t>52</t>
  </si>
  <si>
    <t>979081121</t>
  </si>
  <si>
    <t>Odvoz sutiny a vybúraných hmôt na skládku za každý ďalší 1 km</t>
  </si>
  <si>
    <t>515706107</t>
  </si>
  <si>
    <t>(24-1)*9,86</t>
  </si>
  <si>
    <t>53</t>
  </si>
  <si>
    <t>979089012</t>
  </si>
  <si>
    <t>Poplatok za skladovanie - betón, tehly, dlaždice (17 01) ostatné</t>
  </si>
  <si>
    <t>1419348912</t>
  </si>
  <si>
    <t xml:space="preserve">" betón  " 7,25</t>
  </si>
  <si>
    <t>54</t>
  </si>
  <si>
    <t>979089112</t>
  </si>
  <si>
    <t>Poplatok za skladovanie - drevo, sklo, plasty (17 02 ), ostatné</t>
  </si>
  <si>
    <t>646596889</t>
  </si>
  <si>
    <t xml:space="preserve">" tarten + podklad 13+30 mm "  0,103</t>
  </si>
  <si>
    <t>55</t>
  </si>
  <si>
    <t>979089312</t>
  </si>
  <si>
    <t>Poplatok za skladovanie - kovy (meď, bronz, mosadz atď.) (17 04 ), ostatné</t>
  </si>
  <si>
    <t>1652856969</t>
  </si>
  <si>
    <t>99</t>
  </si>
  <si>
    <t>Presun hmôt HSV</t>
  </si>
  <si>
    <t>56</t>
  </si>
  <si>
    <t>998222012.S</t>
  </si>
  <si>
    <t>Presun hmôt na spevnených plochách s krytom z kameniva (8233, 8235) pre akékoľvek dľžky</t>
  </si>
  <si>
    <t>-1879039839</t>
  </si>
  <si>
    <t>PSV</t>
  </si>
  <si>
    <t>Práce a dodávky PSV</t>
  </si>
  <si>
    <t>767</t>
  </si>
  <si>
    <t>Konštrukcie doplnkové kovové</t>
  </si>
  <si>
    <t>57</t>
  </si>
  <si>
    <t>767911130.01</t>
  </si>
  <si>
    <t xml:space="preserve">Demontáž   a opätovná  montáž  siete  oplotenia   na oceľové  lanká oplotena  za účelom  náteru stĺpikov oplotenia </t>
  </si>
  <si>
    <t>1269530429</t>
  </si>
  <si>
    <t>(26,50+40,00)*2</t>
  </si>
  <si>
    <t>783</t>
  </si>
  <si>
    <t>Nátery</t>
  </si>
  <si>
    <t>58</t>
  </si>
  <si>
    <t>783201812</t>
  </si>
  <si>
    <t>Odstránenie starých náterov z kovových stavebných doplnkových konštrukcií oceľovou kefou</t>
  </si>
  <si>
    <t>194216335</t>
  </si>
  <si>
    <t xml:space="preserve">" slpiky  oplotenia  D 80 mm " </t>
  </si>
  <si>
    <t>(18,00*4,00+26*3,00)*(2*3,14*0,04)</t>
  </si>
  <si>
    <t xml:space="preserve">" stuženie  D 60 mm + bránky D60 mm  " </t>
  </si>
  <si>
    <t>(40,00*2+26,50*2+2,00*4+0,50*4)*(2*3,14*0,03)</t>
  </si>
  <si>
    <t xml:space="preserve">" konštrukcia streetbalových košov 4 ks  D 150 mm " </t>
  </si>
  <si>
    <t>(4,00*4)-(2*3,14*0,08)</t>
  </si>
  <si>
    <t>0,50*2*4</t>
  </si>
  <si>
    <t>59</t>
  </si>
  <si>
    <t>783225100</t>
  </si>
  <si>
    <t>Nátery kov.stav.doplnk.konštr. syntetické na vzduchu schnúce dvojnás. 1x s emailov. - 105µm (farbu urči investor )</t>
  </si>
  <si>
    <t>-1792784227</t>
  </si>
  <si>
    <t>60</t>
  </si>
  <si>
    <t>783226100</t>
  </si>
  <si>
    <t>Nátery kov.stav.doplnk.konštr. syntetické na vzduchu schnúce základný - 35µm ( farbu určí investor )</t>
  </si>
  <si>
    <t>-697055615</t>
  </si>
  <si>
    <t>61</t>
  </si>
  <si>
    <t>783903812</t>
  </si>
  <si>
    <t>Ostatné práce odmastenie chemickými saponátmi</t>
  </si>
  <si>
    <t>-2140666393</t>
  </si>
  <si>
    <t>VRN</t>
  </si>
  <si>
    <t>Vedľajšie rozpočtové náklady</t>
  </si>
  <si>
    <t>62</t>
  </si>
  <si>
    <t>000600018.S.1</t>
  </si>
  <si>
    <t xml:space="preserve">Zariadenie staveniska - bez rozlíšenia </t>
  </si>
  <si>
    <t>eur</t>
  </si>
  <si>
    <t>1024</t>
  </si>
  <si>
    <t>-1983784302</t>
  </si>
  <si>
    <t>63</t>
  </si>
  <si>
    <t>001000031.S.01</t>
  </si>
  <si>
    <t xml:space="preserve">Záťažová skúška  podložia a terénne skúšky  zemných konštrukcií </t>
  </si>
  <si>
    <t>-762932083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</si>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</sst>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0.20000000000000001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0.20000000000000001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12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058/2020kon-up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15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Rekonštrukcia plôch a modernizácia multifunkčného ihriska, Levoča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ZŠ Gašpara Haina , Levoča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0" t="str">
        <f>IF(AN8= "","",AN8)</f>
        <v>8. 3. 2021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Mesto Levoča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Ing.Martin Mrava 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BizPartner Agency s.r.o., Poprad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24.75" customHeight="1">
      <c r="A95" s="119" t="s">
        <v>78</v>
      </c>
      <c r="B95" s="120"/>
      <c r="C95" s="121"/>
      <c r="D95" s="122" t="s">
        <v>13</v>
      </c>
      <c r="E95" s="122"/>
      <c r="F95" s="122"/>
      <c r="G95" s="122"/>
      <c r="H95" s="122"/>
      <c r="I95" s="123"/>
      <c r="J95" s="122" t="s">
        <v>16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'058-2020kon-up - Rekonštr...'!J28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'058-2020kon-up - Rekonštr...'!P124</f>
        <v>0</v>
      </c>
      <c r="AV95" s="128">
        <f>'058-2020kon-up - Rekonštr...'!J31</f>
        <v>0</v>
      </c>
      <c r="AW95" s="128">
        <f>'058-2020kon-up - Rekonštr...'!J32</f>
        <v>0</v>
      </c>
      <c r="AX95" s="128">
        <f>'058-2020kon-up - Rekonštr...'!J33</f>
        <v>0</v>
      </c>
      <c r="AY95" s="128">
        <f>'058-2020kon-up - Rekonštr...'!J34</f>
        <v>0</v>
      </c>
      <c r="AZ95" s="128">
        <f>'058-2020kon-up - Rekonštr...'!F31</f>
        <v>0</v>
      </c>
      <c r="BA95" s="128">
        <f>'058-2020kon-up - Rekonštr...'!F32</f>
        <v>0</v>
      </c>
      <c r="BB95" s="128">
        <f>'058-2020kon-up - Rekonštr...'!F33</f>
        <v>0</v>
      </c>
      <c r="BC95" s="128">
        <f>'058-2020kon-up - Rekonštr...'!F34</f>
        <v>0</v>
      </c>
      <c r="BD95" s="130">
        <f>'058-2020kon-up - Rekonštr...'!F35</f>
        <v>0</v>
      </c>
      <c r="BE95" s="7"/>
      <c r="BT95" s="131" t="s">
        <v>80</v>
      </c>
      <c r="BU95" s="131" t="s">
        <v>81</v>
      </c>
      <c r="BV95" s="131" t="s">
        <v>76</v>
      </c>
      <c r="BW95" s="131" t="s">
        <v>5</v>
      </c>
      <c r="BX95" s="131" t="s">
        <v>77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pHzYHn4Uqsd9YspY2no2ZnH/+o1qZdlSyeKXhbPhKQbFWbXUkE13evZur+c9yYJG+IyB2bbNHoUhVgLizMkSgA==" hashValue="9uTg17Sim1r9ZnuodjeWU3GUl2wb8vH5QKWcQoXG4VIAOdJD0VrTurHK6ijXgTtWgXNbQo268M/ehIpt+8lye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8-2020kon-up - Rekonš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75</v>
      </c>
    </row>
    <row r="4" s="1" customFormat="1" ht="24.96" customHeight="1">
      <c r="B4" s="21"/>
      <c r="D4" s="134" t="s">
        <v>82</v>
      </c>
      <c r="L4" s="21"/>
      <c r="M4" s="135" t="s">
        <v>9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36" t="s">
        <v>15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30" customHeight="1">
      <c r="A7" s="39"/>
      <c r="B7" s="45"/>
      <c r="C7" s="39"/>
      <c r="D7" s="39"/>
      <c r="E7" s="137" t="s">
        <v>16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6" t="s">
        <v>17</v>
      </c>
      <c r="E9" s="39"/>
      <c r="F9" s="138" t="s">
        <v>1</v>
      </c>
      <c r="G9" s="39"/>
      <c r="H9" s="39"/>
      <c r="I9" s="136" t="s">
        <v>18</v>
      </c>
      <c r="J9" s="138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6" t="s">
        <v>19</v>
      </c>
      <c r="E10" s="39"/>
      <c r="F10" s="138" t="s">
        <v>20</v>
      </c>
      <c r="G10" s="39"/>
      <c r="H10" s="39"/>
      <c r="I10" s="136" t="s">
        <v>21</v>
      </c>
      <c r="J10" s="139" t="str">
        <f>'Rekapitulácia stavby'!AN8</f>
        <v>8. 3. 2021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6" t="s">
        <v>23</v>
      </c>
      <c r="E12" s="39"/>
      <c r="F12" s="39"/>
      <c r="G12" s="39"/>
      <c r="H12" s="39"/>
      <c r="I12" s="136" t="s">
        <v>24</v>
      </c>
      <c r="J12" s="138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8" t="s">
        <v>25</v>
      </c>
      <c r="F13" s="39"/>
      <c r="G13" s="39"/>
      <c r="H13" s="39"/>
      <c r="I13" s="136" t="s">
        <v>26</v>
      </c>
      <c r="J13" s="138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6" t="s">
        <v>27</v>
      </c>
      <c r="E15" s="39"/>
      <c r="F15" s="39"/>
      <c r="G15" s="39"/>
      <c r="H15" s="39"/>
      <c r="I15" s="136" t="s">
        <v>24</v>
      </c>
      <c r="J15" s="34" t="str">
        <f>'Rekapitulácia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'Rekapitulácia stavby'!E14</f>
        <v>Vyplň údaj</v>
      </c>
      <c r="F16" s="138"/>
      <c r="G16" s="138"/>
      <c r="H16" s="138"/>
      <c r="I16" s="136" t="s">
        <v>26</v>
      </c>
      <c r="J16" s="34" t="str">
        <f>'Rekapitulácia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6" t="s">
        <v>29</v>
      </c>
      <c r="E18" s="39"/>
      <c r="F18" s="39"/>
      <c r="G18" s="39"/>
      <c r="H18" s="39"/>
      <c r="I18" s="136" t="s">
        <v>24</v>
      </c>
      <c r="J18" s="138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8" t="s">
        <v>30</v>
      </c>
      <c r="F19" s="39"/>
      <c r="G19" s="39"/>
      <c r="H19" s="39"/>
      <c r="I19" s="136" t="s">
        <v>26</v>
      </c>
      <c r="J19" s="138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6" t="s">
        <v>32</v>
      </c>
      <c r="E21" s="39"/>
      <c r="F21" s="39"/>
      <c r="G21" s="39"/>
      <c r="H21" s="39"/>
      <c r="I21" s="136" t="s">
        <v>24</v>
      </c>
      <c r="J21" s="13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8" t="s">
        <v>33</v>
      </c>
      <c r="F22" s="39"/>
      <c r="G22" s="39"/>
      <c r="H22" s="39"/>
      <c r="I22" s="136" t="s">
        <v>26</v>
      </c>
      <c r="J22" s="138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6" t="s">
        <v>34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4"/>
      <c r="E27" s="144"/>
      <c r="F27" s="144"/>
      <c r="G27" s="144"/>
      <c r="H27" s="144"/>
      <c r="I27" s="144"/>
      <c r="J27" s="144"/>
      <c r="K27" s="144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5" t="s">
        <v>35</v>
      </c>
      <c r="E28" s="39"/>
      <c r="F28" s="39"/>
      <c r="G28" s="39"/>
      <c r="H28" s="39"/>
      <c r="I28" s="39"/>
      <c r="J28" s="146">
        <f>ROUND(J124,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7" t="s">
        <v>37</v>
      </c>
      <c r="G30" s="39"/>
      <c r="H30" s="39"/>
      <c r="I30" s="147" t="s">
        <v>36</v>
      </c>
      <c r="J30" s="147" t="s">
        <v>38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39</v>
      </c>
      <c r="E31" s="136" t="s">
        <v>40</v>
      </c>
      <c r="F31" s="149">
        <f>ROUND((ROUND((SUM(BE124:BE361)),  2) + SUM(BE363:BE368)), 2)</f>
        <v>0</v>
      </c>
      <c r="G31" s="39"/>
      <c r="H31" s="39"/>
      <c r="I31" s="150">
        <v>0.20000000000000001</v>
      </c>
      <c r="J31" s="149">
        <f>ROUND((ROUND(((SUM(BE124:BE361))*I31),  2) + (SUM(BE363:BE368)*I31)),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6" t="s">
        <v>41</v>
      </c>
      <c r="F32" s="149">
        <f>ROUND((ROUND((SUM(BF124:BF361)),  2) + SUM(BF363:BF368)), 2)</f>
        <v>0</v>
      </c>
      <c r="G32" s="39"/>
      <c r="H32" s="39"/>
      <c r="I32" s="150">
        <v>0.20000000000000001</v>
      </c>
      <c r="J32" s="149">
        <f>ROUND((ROUND(((SUM(BF124:BF361))*I32),  2) + (SUM(BF363:BF368)*I32)),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6" t="s">
        <v>42</v>
      </c>
      <c r="F33" s="149">
        <f>ROUND((ROUND((SUM(BG124:BG361)),  2) + SUM(BG363:BG368)), 2)</f>
        <v>0</v>
      </c>
      <c r="G33" s="39"/>
      <c r="H33" s="39"/>
      <c r="I33" s="150">
        <v>0.20000000000000001</v>
      </c>
      <c r="J33" s="149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6" t="s">
        <v>43</v>
      </c>
      <c r="F34" s="149">
        <f>ROUND((ROUND((SUM(BH124:BH361)),  2) + SUM(BH363:BH368)), 2)</f>
        <v>0</v>
      </c>
      <c r="G34" s="39"/>
      <c r="H34" s="39"/>
      <c r="I34" s="150">
        <v>0.20000000000000001</v>
      </c>
      <c r="J34" s="149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6" t="s">
        <v>44</v>
      </c>
      <c r="F35" s="149">
        <f>ROUND((ROUND((SUM(BI124:BI361)),  2) + SUM(BI363:BI368)), 2)</f>
        <v>0</v>
      </c>
      <c r="G35" s="39"/>
      <c r="H35" s="39"/>
      <c r="I35" s="150">
        <v>0</v>
      </c>
      <c r="J35" s="149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45</v>
      </c>
      <c r="E37" s="153"/>
      <c r="F37" s="153"/>
      <c r="G37" s="154" t="s">
        <v>46</v>
      </c>
      <c r="H37" s="155" t="s">
        <v>47</v>
      </c>
      <c r="I37" s="153"/>
      <c r="J37" s="156">
        <f>SUM(J28:J35)</f>
        <v>0</v>
      </c>
      <c r="K37" s="157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30" customHeight="1">
      <c r="A85" s="39"/>
      <c r="B85" s="40"/>
      <c r="C85" s="41"/>
      <c r="D85" s="41"/>
      <c r="E85" s="77" t="str">
        <f>E7</f>
        <v>Rekonštrukcia plôch a modernizácia multifunkčného ihriska, Levoča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19</v>
      </c>
      <c r="D87" s="41"/>
      <c r="E87" s="41"/>
      <c r="F87" s="28" t="str">
        <f>F10</f>
        <v xml:space="preserve">ZŠ Gašpara Haina , Levoča </v>
      </c>
      <c r="G87" s="41"/>
      <c r="H87" s="41"/>
      <c r="I87" s="33" t="s">
        <v>21</v>
      </c>
      <c r="J87" s="80" t="str">
        <f>IF(J10="","",J10)</f>
        <v>8. 3. 2021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23</v>
      </c>
      <c r="D89" s="41"/>
      <c r="E89" s="41"/>
      <c r="F89" s="28" t="str">
        <f>E13</f>
        <v xml:space="preserve">Mesto Levoča </v>
      </c>
      <c r="G89" s="41"/>
      <c r="H89" s="41"/>
      <c r="I89" s="33" t="s">
        <v>29</v>
      </c>
      <c r="J89" s="37" t="str">
        <f>E19</f>
        <v xml:space="preserve">Ing.Martin Mrava 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27</v>
      </c>
      <c r="D90" s="41"/>
      <c r="E90" s="41"/>
      <c r="F90" s="28" t="str">
        <f>IF(E16="","",E16)</f>
        <v>Vyplň údaj</v>
      </c>
      <c r="G90" s="41"/>
      <c r="H90" s="41"/>
      <c r="I90" s="33" t="s">
        <v>32</v>
      </c>
      <c r="J90" s="37" t="str">
        <f>E22</f>
        <v>BizPartner Agency s.r.o., Poprad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69" t="s">
        <v>84</v>
      </c>
      <c r="D92" s="170"/>
      <c r="E92" s="170"/>
      <c r="F92" s="170"/>
      <c r="G92" s="170"/>
      <c r="H92" s="170"/>
      <c r="I92" s="170"/>
      <c r="J92" s="171" t="s">
        <v>85</v>
      </c>
      <c r="K92" s="170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2" t="s">
        <v>86</v>
      </c>
      <c r="D94" s="41"/>
      <c r="E94" s="41"/>
      <c r="F94" s="41"/>
      <c r="G94" s="41"/>
      <c r="H94" s="41"/>
      <c r="I94" s="41"/>
      <c r="J94" s="111">
        <f>J124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87</v>
      </c>
    </row>
    <row r="95" s="9" customFormat="1" ht="24.96" customHeight="1">
      <c r="A95" s="9"/>
      <c r="B95" s="173"/>
      <c r="C95" s="174"/>
      <c r="D95" s="175" t="s">
        <v>88</v>
      </c>
      <c r="E95" s="176"/>
      <c r="F95" s="176"/>
      <c r="G95" s="176"/>
      <c r="H95" s="176"/>
      <c r="I95" s="176"/>
      <c r="J95" s="177">
        <f>J125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89</v>
      </c>
      <c r="E96" s="182"/>
      <c r="F96" s="182"/>
      <c r="G96" s="182"/>
      <c r="H96" s="182"/>
      <c r="I96" s="182"/>
      <c r="J96" s="183">
        <f>J126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90</v>
      </c>
      <c r="E97" s="182"/>
      <c r="F97" s="182"/>
      <c r="G97" s="182"/>
      <c r="H97" s="182"/>
      <c r="I97" s="182"/>
      <c r="J97" s="183">
        <f>J163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91</v>
      </c>
      <c r="E98" s="182"/>
      <c r="F98" s="182"/>
      <c r="G98" s="182"/>
      <c r="H98" s="182"/>
      <c r="I98" s="182"/>
      <c r="J98" s="183">
        <f>J190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92</v>
      </c>
      <c r="E99" s="182"/>
      <c r="F99" s="182"/>
      <c r="G99" s="182"/>
      <c r="H99" s="182"/>
      <c r="I99" s="182"/>
      <c r="J99" s="183">
        <f>J254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93</v>
      </c>
      <c r="E100" s="182"/>
      <c r="F100" s="182"/>
      <c r="G100" s="182"/>
      <c r="H100" s="182"/>
      <c r="I100" s="182"/>
      <c r="J100" s="183">
        <f>J259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94</v>
      </c>
      <c r="E101" s="182"/>
      <c r="F101" s="182"/>
      <c r="G101" s="182"/>
      <c r="H101" s="182"/>
      <c r="I101" s="182"/>
      <c r="J101" s="183">
        <f>J323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3"/>
      <c r="C102" s="174"/>
      <c r="D102" s="175" t="s">
        <v>95</v>
      </c>
      <c r="E102" s="176"/>
      <c r="F102" s="176"/>
      <c r="G102" s="176"/>
      <c r="H102" s="176"/>
      <c r="I102" s="176"/>
      <c r="J102" s="177">
        <f>J325</f>
        <v>0</v>
      </c>
      <c r="K102" s="174"/>
      <c r="L102" s="17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9"/>
      <c r="C103" s="180"/>
      <c r="D103" s="181" t="s">
        <v>96</v>
      </c>
      <c r="E103" s="182"/>
      <c r="F103" s="182"/>
      <c r="G103" s="182"/>
      <c r="H103" s="182"/>
      <c r="I103" s="182"/>
      <c r="J103" s="183">
        <f>J326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97</v>
      </c>
      <c r="E104" s="182"/>
      <c r="F104" s="182"/>
      <c r="G104" s="182"/>
      <c r="H104" s="182"/>
      <c r="I104" s="182"/>
      <c r="J104" s="183">
        <f>J330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3"/>
      <c r="C105" s="174"/>
      <c r="D105" s="175" t="s">
        <v>98</v>
      </c>
      <c r="E105" s="176"/>
      <c r="F105" s="176"/>
      <c r="G105" s="176"/>
      <c r="H105" s="176"/>
      <c r="I105" s="176"/>
      <c r="J105" s="177">
        <f>J359</f>
        <v>0</v>
      </c>
      <c r="K105" s="174"/>
      <c r="L105" s="17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1.84" customHeight="1">
      <c r="A106" s="9"/>
      <c r="B106" s="173"/>
      <c r="C106" s="174"/>
      <c r="D106" s="185" t="s">
        <v>99</v>
      </c>
      <c r="E106" s="174"/>
      <c r="F106" s="174"/>
      <c r="G106" s="174"/>
      <c r="H106" s="174"/>
      <c r="I106" s="174"/>
      <c r="J106" s="186">
        <f>J362</f>
        <v>0</v>
      </c>
      <c r="K106" s="174"/>
      <c r="L106" s="17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100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30" customHeight="1">
      <c r="A116" s="39"/>
      <c r="B116" s="40"/>
      <c r="C116" s="41"/>
      <c r="D116" s="41"/>
      <c r="E116" s="77" t="str">
        <f>E7</f>
        <v>Rekonštrukcia plôch a modernizácia multifunkčného ihriska, Levoča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19</v>
      </c>
      <c r="D118" s="41"/>
      <c r="E118" s="41"/>
      <c r="F118" s="28" t="str">
        <f>F10</f>
        <v xml:space="preserve">ZŠ Gašpara Haina , Levoča </v>
      </c>
      <c r="G118" s="41"/>
      <c r="H118" s="41"/>
      <c r="I118" s="33" t="s">
        <v>21</v>
      </c>
      <c r="J118" s="80" t="str">
        <f>IF(J10="","",J10)</f>
        <v>8. 3. 2021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23</v>
      </c>
      <c r="D120" s="41"/>
      <c r="E120" s="41"/>
      <c r="F120" s="28" t="str">
        <f>E13</f>
        <v xml:space="preserve">Mesto Levoča </v>
      </c>
      <c r="G120" s="41"/>
      <c r="H120" s="41"/>
      <c r="I120" s="33" t="s">
        <v>29</v>
      </c>
      <c r="J120" s="37" t="str">
        <f>E19</f>
        <v xml:space="preserve">Ing.Martin Mrava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27</v>
      </c>
      <c r="D121" s="41"/>
      <c r="E121" s="41"/>
      <c r="F121" s="28" t="str">
        <f>IF(E16="","",E16)</f>
        <v>Vyplň údaj</v>
      </c>
      <c r="G121" s="41"/>
      <c r="H121" s="41"/>
      <c r="I121" s="33" t="s">
        <v>32</v>
      </c>
      <c r="J121" s="37" t="str">
        <f>E22</f>
        <v>BizPartner Agency s.r.o., Poprad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87"/>
      <c r="B123" s="188"/>
      <c r="C123" s="189" t="s">
        <v>101</v>
      </c>
      <c r="D123" s="190" t="s">
        <v>60</v>
      </c>
      <c r="E123" s="190" t="s">
        <v>56</v>
      </c>
      <c r="F123" s="190" t="s">
        <v>57</v>
      </c>
      <c r="G123" s="190" t="s">
        <v>102</v>
      </c>
      <c r="H123" s="190" t="s">
        <v>103</v>
      </c>
      <c r="I123" s="190" t="s">
        <v>104</v>
      </c>
      <c r="J123" s="191" t="s">
        <v>85</v>
      </c>
      <c r="K123" s="192" t="s">
        <v>105</v>
      </c>
      <c r="L123" s="193"/>
      <c r="M123" s="101" t="s">
        <v>1</v>
      </c>
      <c r="N123" s="102" t="s">
        <v>39</v>
      </c>
      <c r="O123" s="102" t="s">
        <v>106</v>
      </c>
      <c r="P123" s="102" t="s">
        <v>107</v>
      </c>
      <c r="Q123" s="102" t="s">
        <v>108</v>
      </c>
      <c r="R123" s="102" t="s">
        <v>109</v>
      </c>
      <c r="S123" s="102" t="s">
        <v>110</v>
      </c>
      <c r="T123" s="103" t="s">
        <v>111</v>
      </c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</row>
    <row r="124" s="2" customFormat="1" ht="22.8" customHeight="1">
      <c r="A124" s="39"/>
      <c r="B124" s="40"/>
      <c r="C124" s="108" t="s">
        <v>86</v>
      </c>
      <c r="D124" s="41"/>
      <c r="E124" s="41"/>
      <c r="F124" s="41"/>
      <c r="G124" s="41"/>
      <c r="H124" s="41"/>
      <c r="I124" s="41"/>
      <c r="J124" s="194">
        <f>BK124</f>
        <v>0</v>
      </c>
      <c r="K124" s="41"/>
      <c r="L124" s="45"/>
      <c r="M124" s="104"/>
      <c r="N124" s="195"/>
      <c r="O124" s="105"/>
      <c r="P124" s="196">
        <f>P125+P325+P359+P362</f>
        <v>0</v>
      </c>
      <c r="Q124" s="105"/>
      <c r="R124" s="196">
        <f>R125+R325+R359+R362</f>
        <v>82.463014279999996</v>
      </c>
      <c r="S124" s="105"/>
      <c r="T124" s="197">
        <f>T125+T325+T359+T362</f>
        <v>21.252949999999998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87</v>
      </c>
      <c r="BK124" s="198">
        <f>BK125+BK325+BK359+BK362</f>
        <v>0</v>
      </c>
    </row>
    <row r="125" s="12" customFormat="1" ht="25.92" customHeight="1">
      <c r="A125" s="12"/>
      <c r="B125" s="199"/>
      <c r="C125" s="200"/>
      <c r="D125" s="201" t="s">
        <v>74</v>
      </c>
      <c r="E125" s="202" t="s">
        <v>112</v>
      </c>
      <c r="F125" s="202" t="s">
        <v>113</v>
      </c>
      <c r="G125" s="200"/>
      <c r="H125" s="200"/>
      <c r="I125" s="203"/>
      <c r="J125" s="186">
        <f>BK125</f>
        <v>0</v>
      </c>
      <c r="K125" s="200"/>
      <c r="L125" s="204"/>
      <c r="M125" s="205"/>
      <c r="N125" s="206"/>
      <c r="O125" s="206"/>
      <c r="P125" s="207">
        <f>P126+P163+P190+P254+P259+P323</f>
        <v>0</v>
      </c>
      <c r="Q125" s="206"/>
      <c r="R125" s="207">
        <f>R126+R163+R190+R254+R259+R323</f>
        <v>82.427684299999996</v>
      </c>
      <c r="S125" s="206"/>
      <c r="T125" s="208">
        <f>T126+T163+T190+T254+T259+T323</f>
        <v>21.252949999999998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80</v>
      </c>
      <c r="AT125" s="210" t="s">
        <v>74</v>
      </c>
      <c r="AU125" s="210" t="s">
        <v>75</v>
      </c>
      <c r="AY125" s="209" t="s">
        <v>114</v>
      </c>
      <c r="BK125" s="211">
        <f>BK126+BK163+BK190+BK254+BK259+BK323</f>
        <v>0</v>
      </c>
    </row>
    <row r="126" s="12" customFormat="1" ht="22.8" customHeight="1">
      <c r="A126" s="12"/>
      <c r="B126" s="199"/>
      <c r="C126" s="200"/>
      <c r="D126" s="201" t="s">
        <v>74</v>
      </c>
      <c r="E126" s="212" t="s">
        <v>80</v>
      </c>
      <c r="F126" s="212" t="s">
        <v>115</v>
      </c>
      <c r="G126" s="200"/>
      <c r="H126" s="200"/>
      <c r="I126" s="203"/>
      <c r="J126" s="213">
        <f>BK126</f>
        <v>0</v>
      </c>
      <c r="K126" s="200"/>
      <c r="L126" s="204"/>
      <c r="M126" s="205"/>
      <c r="N126" s="206"/>
      <c r="O126" s="206"/>
      <c r="P126" s="207">
        <f>SUM(P127:P162)</f>
        <v>0</v>
      </c>
      <c r="Q126" s="206"/>
      <c r="R126" s="207">
        <f>SUM(R127:R162)</f>
        <v>28.050999999999998</v>
      </c>
      <c r="S126" s="206"/>
      <c r="T126" s="208">
        <f>SUM(T127:T162)</f>
        <v>9.8599999999999994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80</v>
      </c>
      <c r="AT126" s="210" t="s">
        <v>74</v>
      </c>
      <c r="AU126" s="210" t="s">
        <v>80</v>
      </c>
      <c r="AY126" s="209" t="s">
        <v>114</v>
      </c>
      <c r="BK126" s="211">
        <f>SUM(BK127:BK162)</f>
        <v>0</v>
      </c>
    </row>
    <row r="127" s="2" customFormat="1" ht="21.75" customHeight="1">
      <c r="A127" s="39"/>
      <c r="B127" s="40"/>
      <c r="C127" s="214" t="s">
        <v>80</v>
      </c>
      <c r="D127" s="214" t="s">
        <v>116</v>
      </c>
      <c r="E127" s="215" t="s">
        <v>117</v>
      </c>
      <c r="F127" s="216" t="s">
        <v>118</v>
      </c>
      <c r="G127" s="217" t="s">
        <v>119</v>
      </c>
      <c r="H127" s="218">
        <v>68</v>
      </c>
      <c r="I127" s="219"/>
      <c r="J127" s="220">
        <f>ROUND(I127*H127,2)</f>
        <v>0</v>
      </c>
      <c r="K127" s="221"/>
      <c r="L127" s="45"/>
      <c r="M127" s="222" t="s">
        <v>1</v>
      </c>
      <c r="N127" s="223" t="s">
        <v>41</v>
      </c>
      <c r="O127" s="92"/>
      <c r="P127" s="224">
        <f>O127*H127</f>
        <v>0</v>
      </c>
      <c r="Q127" s="224">
        <v>0</v>
      </c>
      <c r="R127" s="224">
        <f>Q127*H127</f>
        <v>0</v>
      </c>
      <c r="S127" s="224">
        <v>0.14499999999999999</v>
      </c>
      <c r="T127" s="225">
        <f>S127*H127</f>
        <v>9.8599999999999994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6" t="s">
        <v>120</v>
      </c>
      <c r="AT127" s="226" t="s">
        <v>116</v>
      </c>
      <c r="AU127" s="226" t="s">
        <v>121</v>
      </c>
      <c r="AY127" s="18" t="s">
        <v>114</v>
      </c>
      <c r="BE127" s="227">
        <f>IF(N127="základná",J127,0)</f>
        <v>0</v>
      </c>
      <c r="BF127" s="227">
        <f>IF(N127="znížená",J127,0)</f>
        <v>0</v>
      </c>
      <c r="BG127" s="227">
        <f>IF(N127="zákl. prenesená",J127,0)</f>
        <v>0</v>
      </c>
      <c r="BH127" s="227">
        <f>IF(N127="zníž. prenesená",J127,0)</f>
        <v>0</v>
      </c>
      <c r="BI127" s="227">
        <f>IF(N127="nulová",J127,0)</f>
        <v>0</v>
      </c>
      <c r="BJ127" s="18" t="s">
        <v>121</v>
      </c>
      <c r="BK127" s="227">
        <f>ROUND(I127*H127,2)</f>
        <v>0</v>
      </c>
      <c r="BL127" s="18" t="s">
        <v>120</v>
      </c>
      <c r="BM127" s="226" t="s">
        <v>122</v>
      </c>
    </row>
    <row r="128" s="13" customFormat="1">
      <c r="A128" s="13"/>
      <c r="B128" s="228"/>
      <c r="C128" s="229"/>
      <c r="D128" s="230" t="s">
        <v>123</v>
      </c>
      <c r="E128" s="231" t="s">
        <v>1</v>
      </c>
      <c r="F128" s="232" t="s">
        <v>124</v>
      </c>
      <c r="G128" s="229"/>
      <c r="H128" s="231" t="s">
        <v>1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123</v>
      </c>
      <c r="AU128" s="238" t="s">
        <v>121</v>
      </c>
      <c r="AV128" s="13" t="s">
        <v>80</v>
      </c>
      <c r="AW128" s="13" t="s">
        <v>31</v>
      </c>
      <c r="AX128" s="13" t="s">
        <v>75</v>
      </c>
      <c r="AY128" s="238" t="s">
        <v>114</v>
      </c>
    </row>
    <row r="129" s="14" customFormat="1">
      <c r="A129" s="14"/>
      <c r="B129" s="239"/>
      <c r="C129" s="240"/>
      <c r="D129" s="230" t="s">
        <v>123</v>
      </c>
      <c r="E129" s="241" t="s">
        <v>1</v>
      </c>
      <c r="F129" s="242" t="s">
        <v>125</v>
      </c>
      <c r="G129" s="240"/>
      <c r="H129" s="243">
        <v>68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123</v>
      </c>
      <c r="AU129" s="249" t="s">
        <v>121</v>
      </c>
      <c r="AV129" s="14" t="s">
        <v>121</v>
      </c>
      <c r="AW129" s="14" t="s">
        <v>31</v>
      </c>
      <c r="AX129" s="14" t="s">
        <v>75</v>
      </c>
      <c r="AY129" s="249" t="s">
        <v>114</v>
      </c>
    </row>
    <row r="130" s="15" customFormat="1">
      <c r="A130" s="15"/>
      <c r="B130" s="250"/>
      <c r="C130" s="251"/>
      <c r="D130" s="230" t="s">
        <v>123</v>
      </c>
      <c r="E130" s="252" t="s">
        <v>1</v>
      </c>
      <c r="F130" s="253" t="s">
        <v>126</v>
      </c>
      <c r="G130" s="251"/>
      <c r="H130" s="254">
        <v>68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0" t="s">
        <v>123</v>
      </c>
      <c r="AU130" s="260" t="s">
        <v>121</v>
      </c>
      <c r="AV130" s="15" t="s">
        <v>120</v>
      </c>
      <c r="AW130" s="15" t="s">
        <v>31</v>
      </c>
      <c r="AX130" s="15" t="s">
        <v>80</v>
      </c>
      <c r="AY130" s="260" t="s">
        <v>114</v>
      </c>
    </row>
    <row r="131" s="2" customFormat="1" ht="21.75" customHeight="1">
      <c r="A131" s="39"/>
      <c r="B131" s="40"/>
      <c r="C131" s="214" t="s">
        <v>121</v>
      </c>
      <c r="D131" s="214" t="s">
        <v>116</v>
      </c>
      <c r="E131" s="215" t="s">
        <v>127</v>
      </c>
      <c r="F131" s="216" t="s">
        <v>128</v>
      </c>
      <c r="G131" s="217" t="s">
        <v>129</v>
      </c>
      <c r="H131" s="218">
        <v>17.532</v>
      </c>
      <c r="I131" s="219"/>
      <c r="J131" s="220">
        <f>ROUND(I131*H131,2)</f>
        <v>0</v>
      </c>
      <c r="K131" s="221"/>
      <c r="L131" s="45"/>
      <c r="M131" s="222" t="s">
        <v>1</v>
      </c>
      <c r="N131" s="223" t="s">
        <v>41</v>
      </c>
      <c r="O131" s="92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6" t="s">
        <v>120</v>
      </c>
      <c r="AT131" s="226" t="s">
        <v>116</v>
      </c>
      <c r="AU131" s="226" t="s">
        <v>121</v>
      </c>
      <c r="AY131" s="18" t="s">
        <v>114</v>
      </c>
      <c r="BE131" s="227">
        <f>IF(N131="základná",J131,0)</f>
        <v>0</v>
      </c>
      <c r="BF131" s="227">
        <f>IF(N131="znížená",J131,0)</f>
        <v>0</v>
      </c>
      <c r="BG131" s="227">
        <f>IF(N131="zákl. prenesená",J131,0)</f>
        <v>0</v>
      </c>
      <c r="BH131" s="227">
        <f>IF(N131="zníž. prenesená",J131,0)</f>
        <v>0</v>
      </c>
      <c r="BI131" s="227">
        <f>IF(N131="nulová",J131,0)</f>
        <v>0</v>
      </c>
      <c r="BJ131" s="18" t="s">
        <v>121</v>
      </c>
      <c r="BK131" s="227">
        <f>ROUND(I131*H131,2)</f>
        <v>0</v>
      </c>
      <c r="BL131" s="18" t="s">
        <v>120</v>
      </c>
      <c r="BM131" s="226" t="s">
        <v>130</v>
      </c>
    </row>
    <row r="132" s="13" customFormat="1">
      <c r="A132" s="13"/>
      <c r="B132" s="228"/>
      <c r="C132" s="229"/>
      <c r="D132" s="230" t="s">
        <v>123</v>
      </c>
      <c r="E132" s="231" t="s">
        <v>1</v>
      </c>
      <c r="F132" s="232" t="s">
        <v>131</v>
      </c>
      <c r="G132" s="229"/>
      <c r="H132" s="231" t="s">
        <v>1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123</v>
      </c>
      <c r="AU132" s="238" t="s">
        <v>121</v>
      </c>
      <c r="AV132" s="13" t="s">
        <v>80</v>
      </c>
      <c r="AW132" s="13" t="s">
        <v>31</v>
      </c>
      <c r="AX132" s="13" t="s">
        <v>75</v>
      </c>
      <c r="AY132" s="238" t="s">
        <v>114</v>
      </c>
    </row>
    <row r="133" s="13" customFormat="1">
      <c r="A133" s="13"/>
      <c r="B133" s="228"/>
      <c r="C133" s="229"/>
      <c r="D133" s="230" t="s">
        <v>123</v>
      </c>
      <c r="E133" s="231" t="s">
        <v>1</v>
      </c>
      <c r="F133" s="232" t="s">
        <v>132</v>
      </c>
      <c r="G133" s="229"/>
      <c r="H133" s="231" t="s">
        <v>1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123</v>
      </c>
      <c r="AU133" s="238" t="s">
        <v>121</v>
      </c>
      <c r="AV133" s="13" t="s">
        <v>80</v>
      </c>
      <c r="AW133" s="13" t="s">
        <v>31</v>
      </c>
      <c r="AX133" s="13" t="s">
        <v>75</v>
      </c>
      <c r="AY133" s="238" t="s">
        <v>114</v>
      </c>
    </row>
    <row r="134" s="14" customFormat="1">
      <c r="A134" s="14"/>
      <c r="B134" s="239"/>
      <c r="C134" s="240"/>
      <c r="D134" s="230" t="s">
        <v>123</v>
      </c>
      <c r="E134" s="241" t="s">
        <v>1</v>
      </c>
      <c r="F134" s="242" t="s">
        <v>133</v>
      </c>
      <c r="G134" s="240"/>
      <c r="H134" s="243">
        <v>8.7479999999999993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123</v>
      </c>
      <c r="AU134" s="249" t="s">
        <v>121</v>
      </c>
      <c r="AV134" s="14" t="s">
        <v>121</v>
      </c>
      <c r="AW134" s="14" t="s">
        <v>31</v>
      </c>
      <c r="AX134" s="14" t="s">
        <v>75</v>
      </c>
      <c r="AY134" s="249" t="s">
        <v>114</v>
      </c>
    </row>
    <row r="135" s="16" customFormat="1">
      <c r="A135" s="16"/>
      <c r="B135" s="261"/>
      <c r="C135" s="262"/>
      <c r="D135" s="230" t="s">
        <v>123</v>
      </c>
      <c r="E135" s="263" t="s">
        <v>1</v>
      </c>
      <c r="F135" s="264" t="s">
        <v>134</v>
      </c>
      <c r="G135" s="262"/>
      <c r="H135" s="265">
        <v>8.7479999999999993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71" t="s">
        <v>123</v>
      </c>
      <c r="AU135" s="271" t="s">
        <v>121</v>
      </c>
      <c r="AV135" s="16" t="s">
        <v>135</v>
      </c>
      <c r="AW135" s="16" t="s">
        <v>31</v>
      </c>
      <c r="AX135" s="16" t="s">
        <v>75</v>
      </c>
      <c r="AY135" s="271" t="s">
        <v>114</v>
      </c>
    </row>
    <row r="136" s="13" customFormat="1">
      <c r="A136" s="13"/>
      <c r="B136" s="228"/>
      <c r="C136" s="229"/>
      <c r="D136" s="230" t="s">
        <v>123</v>
      </c>
      <c r="E136" s="231" t="s">
        <v>1</v>
      </c>
      <c r="F136" s="232" t="s">
        <v>136</v>
      </c>
      <c r="G136" s="229"/>
      <c r="H136" s="231" t="s">
        <v>1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123</v>
      </c>
      <c r="AU136" s="238" t="s">
        <v>121</v>
      </c>
      <c r="AV136" s="13" t="s">
        <v>80</v>
      </c>
      <c r="AW136" s="13" t="s">
        <v>31</v>
      </c>
      <c r="AX136" s="13" t="s">
        <v>75</v>
      </c>
      <c r="AY136" s="238" t="s">
        <v>114</v>
      </c>
    </row>
    <row r="137" s="13" customFormat="1">
      <c r="A137" s="13"/>
      <c r="B137" s="228"/>
      <c r="C137" s="229"/>
      <c r="D137" s="230" t="s">
        <v>123</v>
      </c>
      <c r="E137" s="231" t="s">
        <v>1</v>
      </c>
      <c r="F137" s="232" t="s">
        <v>137</v>
      </c>
      <c r="G137" s="229"/>
      <c r="H137" s="231" t="s">
        <v>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123</v>
      </c>
      <c r="AU137" s="238" t="s">
        <v>121</v>
      </c>
      <c r="AV137" s="13" t="s">
        <v>80</v>
      </c>
      <c r="AW137" s="13" t="s">
        <v>31</v>
      </c>
      <c r="AX137" s="13" t="s">
        <v>75</v>
      </c>
      <c r="AY137" s="238" t="s">
        <v>114</v>
      </c>
    </row>
    <row r="138" s="14" customFormat="1">
      <c r="A138" s="14"/>
      <c r="B138" s="239"/>
      <c r="C138" s="240"/>
      <c r="D138" s="230" t="s">
        <v>123</v>
      </c>
      <c r="E138" s="241" t="s">
        <v>1</v>
      </c>
      <c r="F138" s="242" t="s">
        <v>138</v>
      </c>
      <c r="G138" s="240"/>
      <c r="H138" s="243">
        <v>5.1840000000000002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123</v>
      </c>
      <c r="AU138" s="249" t="s">
        <v>121</v>
      </c>
      <c r="AV138" s="14" t="s">
        <v>121</v>
      </c>
      <c r="AW138" s="14" t="s">
        <v>31</v>
      </c>
      <c r="AX138" s="14" t="s">
        <v>75</v>
      </c>
      <c r="AY138" s="249" t="s">
        <v>114</v>
      </c>
    </row>
    <row r="139" s="13" customFormat="1">
      <c r="A139" s="13"/>
      <c r="B139" s="228"/>
      <c r="C139" s="229"/>
      <c r="D139" s="230" t="s">
        <v>123</v>
      </c>
      <c r="E139" s="231" t="s">
        <v>1</v>
      </c>
      <c r="F139" s="232" t="s">
        <v>139</v>
      </c>
      <c r="G139" s="229"/>
      <c r="H139" s="231" t="s">
        <v>1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123</v>
      </c>
      <c r="AU139" s="238" t="s">
        <v>121</v>
      </c>
      <c r="AV139" s="13" t="s">
        <v>80</v>
      </c>
      <c r="AW139" s="13" t="s">
        <v>31</v>
      </c>
      <c r="AX139" s="13" t="s">
        <v>75</v>
      </c>
      <c r="AY139" s="238" t="s">
        <v>114</v>
      </c>
    </row>
    <row r="140" s="13" customFormat="1">
      <c r="A140" s="13"/>
      <c r="B140" s="228"/>
      <c r="C140" s="229"/>
      <c r="D140" s="230" t="s">
        <v>123</v>
      </c>
      <c r="E140" s="231" t="s">
        <v>1</v>
      </c>
      <c r="F140" s="232" t="s">
        <v>140</v>
      </c>
      <c r="G140" s="229"/>
      <c r="H140" s="231" t="s">
        <v>1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123</v>
      </c>
      <c r="AU140" s="238" t="s">
        <v>121</v>
      </c>
      <c r="AV140" s="13" t="s">
        <v>80</v>
      </c>
      <c r="AW140" s="13" t="s">
        <v>31</v>
      </c>
      <c r="AX140" s="13" t="s">
        <v>75</v>
      </c>
      <c r="AY140" s="238" t="s">
        <v>114</v>
      </c>
    </row>
    <row r="141" s="14" customFormat="1">
      <c r="A141" s="14"/>
      <c r="B141" s="239"/>
      <c r="C141" s="240"/>
      <c r="D141" s="230" t="s">
        <v>123</v>
      </c>
      <c r="E141" s="241" t="s">
        <v>1</v>
      </c>
      <c r="F141" s="242" t="s">
        <v>141</v>
      </c>
      <c r="G141" s="240"/>
      <c r="H141" s="243">
        <v>3.6000000000000001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123</v>
      </c>
      <c r="AU141" s="249" t="s">
        <v>121</v>
      </c>
      <c r="AV141" s="14" t="s">
        <v>121</v>
      </c>
      <c r="AW141" s="14" t="s">
        <v>31</v>
      </c>
      <c r="AX141" s="14" t="s">
        <v>75</v>
      </c>
      <c r="AY141" s="249" t="s">
        <v>114</v>
      </c>
    </row>
    <row r="142" s="16" customFormat="1">
      <c r="A142" s="16"/>
      <c r="B142" s="261"/>
      <c r="C142" s="262"/>
      <c r="D142" s="230" t="s">
        <v>123</v>
      </c>
      <c r="E142" s="263" t="s">
        <v>1</v>
      </c>
      <c r="F142" s="264" t="s">
        <v>134</v>
      </c>
      <c r="G142" s="262"/>
      <c r="H142" s="265">
        <v>8.7840000000000007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1" t="s">
        <v>123</v>
      </c>
      <c r="AU142" s="271" t="s">
        <v>121</v>
      </c>
      <c r="AV142" s="16" t="s">
        <v>135</v>
      </c>
      <c r="AW142" s="16" t="s">
        <v>31</v>
      </c>
      <c r="AX142" s="16" t="s">
        <v>75</v>
      </c>
      <c r="AY142" s="271" t="s">
        <v>114</v>
      </c>
    </row>
    <row r="143" s="15" customFormat="1">
      <c r="A143" s="15"/>
      <c r="B143" s="250"/>
      <c r="C143" s="251"/>
      <c r="D143" s="230" t="s">
        <v>123</v>
      </c>
      <c r="E143" s="252" t="s">
        <v>1</v>
      </c>
      <c r="F143" s="253" t="s">
        <v>126</v>
      </c>
      <c r="G143" s="251"/>
      <c r="H143" s="254">
        <v>17.532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0" t="s">
        <v>123</v>
      </c>
      <c r="AU143" s="260" t="s">
        <v>121</v>
      </c>
      <c r="AV143" s="15" t="s">
        <v>120</v>
      </c>
      <c r="AW143" s="15" t="s">
        <v>31</v>
      </c>
      <c r="AX143" s="15" t="s">
        <v>80</v>
      </c>
      <c r="AY143" s="260" t="s">
        <v>114</v>
      </c>
    </row>
    <row r="144" s="2" customFormat="1" ht="33" customHeight="1">
      <c r="A144" s="39"/>
      <c r="B144" s="40"/>
      <c r="C144" s="214" t="s">
        <v>135</v>
      </c>
      <c r="D144" s="214" t="s">
        <v>116</v>
      </c>
      <c r="E144" s="215" t="s">
        <v>142</v>
      </c>
      <c r="F144" s="216" t="s">
        <v>143</v>
      </c>
      <c r="G144" s="217" t="s">
        <v>129</v>
      </c>
      <c r="H144" s="218">
        <v>17.532</v>
      </c>
      <c r="I144" s="219"/>
      <c r="J144" s="220">
        <f>ROUND(I144*H144,2)</f>
        <v>0</v>
      </c>
      <c r="K144" s="221"/>
      <c r="L144" s="45"/>
      <c r="M144" s="222" t="s">
        <v>1</v>
      </c>
      <c r="N144" s="223" t="s">
        <v>41</v>
      </c>
      <c r="O144" s="92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120</v>
      </c>
      <c r="AT144" s="226" t="s">
        <v>116</v>
      </c>
      <c r="AU144" s="226" t="s">
        <v>121</v>
      </c>
      <c r="AY144" s="18" t="s">
        <v>114</v>
      </c>
      <c r="BE144" s="227">
        <f>IF(N144="základná",J144,0)</f>
        <v>0</v>
      </c>
      <c r="BF144" s="227">
        <f>IF(N144="znížená",J144,0)</f>
        <v>0</v>
      </c>
      <c r="BG144" s="227">
        <f>IF(N144="zákl. prenesená",J144,0)</f>
        <v>0</v>
      </c>
      <c r="BH144" s="227">
        <f>IF(N144="zníž. prenesená",J144,0)</f>
        <v>0</v>
      </c>
      <c r="BI144" s="227">
        <f>IF(N144="nulová",J144,0)</f>
        <v>0</v>
      </c>
      <c r="BJ144" s="18" t="s">
        <v>121</v>
      </c>
      <c r="BK144" s="227">
        <f>ROUND(I144*H144,2)</f>
        <v>0</v>
      </c>
      <c r="BL144" s="18" t="s">
        <v>120</v>
      </c>
      <c r="BM144" s="226" t="s">
        <v>144</v>
      </c>
    </row>
    <row r="145" s="14" customFormat="1">
      <c r="A145" s="14"/>
      <c r="B145" s="239"/>
      <c r="C145" s="240"/>
      <c r="D145" s="230" t="s">
        <v>123</v>
      </c>
      <c r="E145" s="241" t="s">
        <v>1</v>
      </c>
      <c r="F145" s="242" t="s">
        <v>145</v>
      </c>
      <c r="G145" s="240"/>
      <c r="H145" s="243">
        <v>17.532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123</v>
      </c>
      <c r="AU145" s="249" t="s">
        <v>121</v>
      </c>
      <c r="AV145" s="14" t="s">
        <v>121</v>
      </c>
      <c r="AW145" s="14" t="s">
        <v>31</v>
      </c>
      <c r="AX145" s="14" t="s">
        <v>75</v>
      </c>
      <c r="AY145" s="249" t="s">
        <v>114</v>
      </c>
    </row>
    <row r="146" s="15" customFormat="1">
      <c r="A146" s="15"/>
      <c r="B146" s="250"/>
      <c r="C146" s="251"/>
      <c r="D146" s="230" t="s">
        <v>123</v>
      </c>
      <c r="E146" s="252" t="s">
        <v>1</v>
      </c>
      <c r="F146" s="253" t="s">
        <v>126</v>
      </c>
      <c r="G146" s="251"/>
      <c r="H146" s="254">
        <v>17.532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0" t="s">
        <v>123</v>
      </c>
      <c r="AU146" s="260" t="s">
        <v>121</v>
      </c>
      <c r="AV146" s="15" t="s">
        <v>120</v>
      </c>
      <c r="AW146" s="15" t="s">
        <v>31</v>
      </c>
      <c r="AX146" s="15" t="s">
        <v>80</v>
      </c>
      <c r="AY146" s="260" t="s">
        <v>114</v>
      </c>
    </row>
    <row r="147" s="2" customFormat="1" ht="33" customHeight="1">
      <c r="A147" s="39"/>
      <c r="B147" s="40"/>
      <c r="C147" s="214" t="s">
        <v>120</v>
      </c>
      <c r="D147" s="214" t="s">
        <v>116</v>
      </c>
      <c r="E147" s="215" t="s">
        <v>146</v>
      </c>
      <c r="F147" s="216" t="s">
        <v>147</v>
      </c>
      <c r="G147" s="217" t="s">
        <v>129</v>
      </c>
      <c r="H147" s="218">
        <v>368.17200000000003</v>
      </c>
      <c r="I147" s="219"/>
      <c r="J147" s="220">
        <f>ROUND(I147*H147,2)</f>
        <v>0</v>
      </c>
      <c r="K147" s="221"/>
      <c r="L147" s="45"/>
      <c r="M147" s="222" t="s">
        <v>1</v>
      </c>
      <c r="N147" s="223" t="s">
        <v>41</v>
      </c>
      <c r="O147" s="92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6" t="s">
        <v>120</v>
      </c>
      <c r="AT147" s="226" t="s">
        <v>116</v>
      </c>
      <c r="AU147" s="226" t="s">
        <v>121</v>
      </c>
      <c r="AY147" s="18" t="s">
        <v>114</v>
      </c>
      <c r="BE147" s="227">
        <f>IF(N147="základná",J147,0)</f>
        <v>0</v>
      </c>
      <c r="BF147" s="227">
        <f>IF(N147="znížená",J147,0)</f>
        <v>0</v>
      </c>
      <c r="BG147" s="227">
        <f>IF(N147="zákl. prenesená",J147,0)</f>
        <v>0</v>
      </c>
      <c r="BH147" s="227">
        <f>IF(N147="zníž. prenesená",J147,0)</f>
        <v>0</v>
      </c>
      <c r="BI147" s="227">
        <f>IF(N147="nulová",J147,0)</f>
        <v>0</v>
      </c>
      <c r="BJ147" s="18" t="s">
        <v>121</v>
      </c>
      <c r="BK147" s="227">
        <f>ROUND(I147*H147,2)</f>
        <v>0</v>
      </c>
      <c r="BL147" s="18" t="s">
        <v>120</v>
      </c>
      <c r="BM147" s="226" t="s">
        <v>148</v>
      </c>
    </row>
    <row r="148" s="14" customFormat="1">
      <c r="A148" s="14"/>
      <c r="B148" s="239"/>
      <c r="C148" s="240"/>
      <c r="D148" s="230" t="s">
        <v>123</v>
      </c>
      <c r="E148" s="241" t="s">
        <v>1</v>
      </c>
      <c r="F148" s="242" t="s">
        <v>149</v>
      </c>
      <c r="G148" s="240"/>
      <c r="H148" s="243">
        <v>368.17200000000003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123</v>
      </c>
      <c r="AU148" s="249" t="s">
        <v>121</v>
      </c>
      <c r="AV148" s="14" t="s">
        <v>121</v>
      </c>
      <c r="AW148" s="14" t="s">
        <v>31</v>
      </c>
      <c r="AX148" s="14" t="s">
        <v>75</v>
      </c>
      <c r="AY148" s="249" t="s">
        <v>114</v>
      </c>
    </row>
    <row r="149" s="15" customFormat="1">
      <c r="A149" s="15"/>
      <c r="B149" s="250"/>
      <c r="C149" s="251"/>
      <c r="D149" s="230" t="s">
        <v>123</v>
      </c>
      <c r="E149" s="252" t="s">
        <v>1</v>
      </c>
      <c r="F149" s="253" t="s">
        <v>126</v>
      </c>
      <c r="G149" s="251"/>
      <c r="H149" s="254">
        <v>368.17200000000003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0" t="s">
        <v>123</v>
      </c>
      <c r="AU149" s="260" t="s">
        <v>121</v>
      </c>
      <c r="AV149" s="15" t="s">
        <v>120</v>
      </c>
      <c r="AW149" s="15" t="s">
        <v>31</v>
      </c>
      <c r="AX149" s="15" t="s">
        <v>80</v>
      </c>
      <c r="AY149" s="260" t="s">
        <v>114</v>
      </c>
    </row>
    <row r="150" s="2" customFormat="1" ht="21.75" customHeight="1">
      <c r="A150" s="39"/>
      <c r="B150" s="40"/>
      <c r="C150" s="214" t="s">
        <v>150</v>
      </c>
      <c r="D150" s="214" t="s">
        <v>116</v>
      </c>
      <c r="E150" s="215" t="s">
        <v>151</v>
      </c>
      <c r="F150" s="216" t="s">
        <v>152</v>
      </c>
      <c r="G150" s="217" t="s">
        <v>129</v>
      </c>
      <c r="H150" s="218">
        <v>23.832000000000001</v>
      </c>
      <c r="I150" s="219"/>
      <c r="J150" s="220">
        <f>ROUND(I150*H150,2)</f>
        <v>0</v>
      </c>
      <c r="K150" s="221"/>
      <c r="L150" s="45"/>
      <c r="M150" s="222" t="s">
        <v>1</v>
      </c>
      <c r="N150" s="223" t="s">
        <v>41</v>
      </c>
      <c r="O150" s="92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120</v>
      </c>
      <c r="AT150" s="226" t="s">
        <v>116</v>
      </c>
      <c r="AU150" s="226" t="s">
        <v>121</v>
      </c>
      <c r="AY150" s="18" t="s">
        <v>114</v>
      </c>
      <c r="BE150" s="227">
        <f>IF(N150="základná",J150,0)</f>
        <v>0</v>
      </c>
      <c r="BF150" s="227">
        <f>IF(N150="znížená",J150,0)</f>
        <v>0</v>
      </c>
      <c r="BG150" s="227">
        <f>IF(N150="zákl. prenesená",J150,0)</f>
        <v>0</v>
      </c>
      <c r="BH150" s="227">
        <f>IF(N150="zníž. prenesená",J150,0)</f>
        <v>0</v>
      </c>
      <c r="BI150" s="227">
        <f>IF(N150="nulová",J150,0)</f>
        <v>0</v>
      </c>
      <c r="BJ150" s="18" t="s">
        <v>121</v>
      </c>
      <c r="BK150" s="227">
        <f>ROUND(I150*H150,2)</f>
        <v>0</v>
      </c>
      <c r="BL150" s="18" t="s">
        <v>120</v>
      </c>
      <c r="BM150" s="226" t="s">
        <v>153</v>
      </c>
    </row>
    <row r="151" s="14" customFormat="1">
      <c r="A151" s="14"/>
      <c r="B151" s="239"/>
      <c r="C151" s="240"/>
      <c r="D151" s="230" t="s">
        <v>123</v>
      </c>
      <c r="E151" s="241" t="s">
        <v>1</v>
      </c>
      <c r="F151" s="242" t="s">
        <v>154</v>
      </c>
      <c r="G151" s="240"/>
      <c r="H151" s="243">
        <v>17.532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123</v>
      </c>
      <c r="AU151" s="249" t="s">
        <v>121</v>
      </c>
      <c r="AV151" s="14" t="s">
        <v>121</v>
      </c>
      <c r="AW151" s="14" t="s">
        <v>31</v>
      </c>
      <c r="AX151" s="14" t="s">
        <v>75</v>
      </c>
      <c r="AY151" s="249" t="s">
        <v>114</v>
      </c>
    </row>
    <row r="152" s="14" customFormat="1">
      <c r="A152" s="14"/>
      <c r="B152" s="239"/>
      <c r="C152" s="240"/>
      <c r="D152" s="230" t="s">
        <v>123</v>
      </c>
      <c r="E152" s="241" t="s">
        <v>1</v>
      </c>
      <c r="F152" s="242" t="s">
        <v>155</v>
      </c>
      <c r="G152" s="240"/>
      <c r="H152" s="243">
        <v>6.2999999999999998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123</v>
      </c>
      <c r="AU152" s="249" t="s">
        <v>121</v>
      </c>
      <c r="AV152" s="14" t="s">
        <v>121</v>
      </c>
      <c r="AW152" s="14" t="s">
        <v>31</v>
      </c>
      <c r="AX152" s="14" t="s">
        <v>75</v>
      </c>
      <c r="AY152" s="249" t="s">
        <v>114</v>
      </c>
    </row>
    <row r="153" s="15" customFormat="1">
      <c r="A153" s="15"/>
      <c r="B153" s="250"/>
      <c r="C153" s="251"/>
      <c r="D153" s="230" t="s">
        <v>123</v>
      </c>
      <c r="E153" s="252" t="s">
        <v>1</v>
      </c>
      <c r="F153" s="253" t="s">
        <v>126</v>
      </c>
      <c r="G153" s="251"/>
      <c r="H153" s="254">
        <v>23.832000000000001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0" t="s">
        <v>123</v>
      </c>
      <c r="AU153" s="260" t="s">
        <v>121</v>
      </c>
      <c r="AV153" s="15" t="s">
        <v>120</v>
      </c>
      <c r="AW153" s="15" t="s">
        <v>31</v>
      </c>
      <c r="AX153" s="15" t="s">
        <v>80</v>
      </c>
      <c r="AY153" s="260" t="s">
        <v>114</v>
      </c>
    </row>
    <row r="154" s="2" customFormat="1" ht="16.5" customHeight="1">
      <c r="A154" s="39"/>
      <c r="B154" s="40"/>
      <c r="C154" s="214" t="s">
        <v>156</v>
      </c>
      <c r="D154" s="214" t="s">
        <v>116</v>
      </c>
      <c r="E154" s="215" t="s">
        <v>157</v>
      </c>
      <c r="F154" s="216" t="s">
        <v>158</v>
      </c>
      <c r="G154" s="217" t="s">
        <v>129</v>
      </c>
      <c r="H154" s="218">
        <v>23.832000000000001</v>
      </c>
      <c r="I154" s="219"/>
      <c r="J154" s="220">
        <f>ROUND(I154*H154,2)</f>
        <v>0</v>
      </c>
      <c r="K154" s="221"/>
      <c r="L154" s="45"/>
      <c r="M154" s="222" t="s">
        <v>1</v>
      </c>
      <c r="N154" s="223" t="s">
        <v>41</v>
      </c>
      <c r="O154" s="92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120</v>
      </c>
      <c r="AT154" s="226" t="s">
        <v>116</v>
      </c>
      <c r="AU154" s="226" t="s">
        <v>121</v>
      </c>
      <c r="AY154" s="18" t="s">
        <v>114</v>
      </c>
      <c r="BE154" s="227">
        <f>IF(N154="základná",J154,0)</f>
        <v>0</v>
      </c>
      <c r="BF154" s="227">
        <f>IF(N154="znížená",J154,0)</f>
        <v>0</v>
      </c>
      <c r="BG154" s="227">
        <f>IF(N154="zákl. prenesená",J154,0)</f>
        <v>0</v>
      </c>
      <c r="BH154" s="227">
        <f>IF(N154="zníž. prenesená",J154,0)</f>
        <v>0</v>
      </c>
      <c r="BI154" s="227">
        <f>IF(N154="nulová",J154,0)</f>
        <v>0</v>
      </c>
      <c r="BJ154" s="18" t="s">
        <v>121</v>
      </c>
      <c r="BK154" s="227">
        <f>ROUND(I154*H154,2)</f>
        <v>0</v>
      </c>
      <c r="BL154" s="18" t="s">
        <v>120</v>
      </c>
      <c r="BM154" s="226" t="s">
        <v>159</v>
      </c>
    </row>
    <row r="155" s="2" customFormat="1" ht="21.75" customHeight="1">
      <c r="A155" s="39"/>
      <c r="B155" s="40"/>
      <c r="C155" s="214" t="s">
        <v>160</v>
      </c>
      <c r="D155" s="214" t="s">
        <v>116</v>
      </c>
      <c r="E155" s="215" t="s">
        <v>161</v>
      </c>
      <c r="F155" s="216" t="s">
        <v>162</v>
      </c>
      <c r="G155" s="217" t="s">
        <v>163</v>
      </c>
      <c r="H155" s="218">
        <v>36.871000000000002</v>
      </c>
      <c r="I155" s="219"/>
      <c r="J155" s="220">
        <f>ROUND(I155*H155,2)</f>
        <v>0</v>
      </c>
      <c r="K155" s="221"/>
      <c r="L155" s="45"/>
      <c r="M155" s="222" t="s">
        <v>1</v>
      </c>
      <c r="N155" s="223" t="s">
        <v>41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120</v>
      </c>
      <c r="AT155" s="226" t="s">
        <v>116</v>
      </c>
      <c r="AU155" s="226" t="s">
        <v>121</v>
      </c>
      <c r="AY155" s="18" t="s">
        <v>114</v>
      </c>
      <c r="BE155" s="227">
        <f>IF(N155="základná",J155,0)</f>
        <v>0</v>
      </c>
      <c r="BF155" s="227">
        <f>IF(N155="znížená",J155,0)</f>
        <v>0</v>
      </c>
      <c r="BG155" s="227">
        <f>IF(N155="zákl. prenesená",J155,0)</f>
        <v>0</v>
      </c>
      <c r="BH155" s="227">
        <f>IF(N155="zníž. prenesená",J155,0)</f>
        <v>0</v>
      </c>
      <c r="BI155" s="227">
        <f>IF(N155="nulová",J155,0)</f>
        <v>0</v>
      </c>
      <c r="BJ155" s="18" t="s">
        <v>121</v>
      </c>
      <c r="BK155" s="227">
        <f>ROUND(I155*H155,2)</f>
        <v>0</v>
      </c>
      <c r="BL155" s="18" t="s">
        <v>120</v>
      </c>
      <c r="BM155" s="226" t="s">
        <v>164</v>
      </c>
    </row>
    <row r="156" s="14" customFormat="1">
      <c r="A156" s="14"/>
      <c r="B156" s="239"/>
      <c r="C156" s="240"/>
      <c r="D156" s="230" t="s">
        <v>123</v>
      </c>
      <c r="E156" s="241" t="s">
        <v>1</v>
      </c>
      <c r="F156" s="242" t="s">
        <v>165</v>
      </c>
      <c r="G156" s="240"/>
      <c r="H156" s="243">
        <v>28.050999999999998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123</v>
      </c>
      <c r="AU156" s="249" t="s">
        <v>121</v>
      </c>
      <c r="AV156" s="14" t="s">
        <v>121</v>
      </c>
      <c r="AW156" s="14" t="s">
        <v>31</v>
      </c>
      <c r="AX156" s="14" t="s">
        <v>75</v>
      </c>
      <c r="AY156" s="249" t="s">
        <v>114</v>
      </c>
    </row>
    <row r="157" s="14" customFormat="1">
      <c r="A157" s="14"/>
      <c r="B157" s="239"/>
      <c r="C157" s="240"/>
      <c r="D157" s="230" t="s">
        <v>123</v>
      </c>
      <c r="E157" s="241" t="s">
        <v>1</v>
      </c>
      <c r="F157" s="242" t="s">
        <v>166</v>
      </c>
      <c r="G157" s="240"/>
      <c r="H157" s="243">
        <v>8.8200000000000003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123</v>
      </c>
      <c r="AU157" s="249" t="s">
        <v>121</v>
      </c>
      <c r="AV157" s="14" t="s">
        <v>121</v>
      </c>
      <c r="AW157" s="14" t="s">
        <v>31</v>
      </c>
      <c r="AX157" s="14" t="s">
        <v>75</v>
      </c>
      <c r="AY157" s="249" t="s">
        <v>114</v>
      </c>
    </row>
    <row r="158" s="15" customFormat="1">
      <c r="A158" s="15"/>
      <c r="B158" s="250"/>
      <c r="C158" s="251"/>
      <c r="D158" s="230" t="s">
        <v>123</v>
      </c>
      <c r="E158" s="252" t="s">
        <v>1</v>
      </c>
      <c r="F158" s="253" t="s">
        <v>126</v>
      </c>
      <c r="G158" s="251"/>
      <c r="H158" s="254">
        <v>36.870999999999995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0" t="s">
        <v>123</v>
      </c>
      <c r="AU158" s="260" t="s">
        <v>121</v>
      </c>
      <c r="AV158" s="15" t="s">
        <v>120</v>
      </c>
      <c r="AW158" s="15" t="s">
        <v>31</v>
      </c>
      <c r="AX158" s="15" t="s">
        <v>80</v>
      </c>
      <c r="AY158" s="260" t="s">
        <v>114</v>
      </c>
    </row>
    <row r="159" s="2" customFormat="1" ht="16.5" customHeight="1">
      <c r="A159" s="39"/>
      <c r="B159" s="40"/>
      <c r="C159" s="214" t="s">
        <v>167</v>
      </c>
      <c r="D159" s="214" t="s">
        <v>116</v>
      </c>
      <c r="E159" s="215" t="s">
        <v>168</v>
      </c>
      <c r="F159" s="216" t="s">
        <v>169</v>
      </c>
      <c r="G159" s="217" t="s">
        <v>129</v>
      </c>
      <c r="H159" s="218">
        <v>17.532</v>
      </c>
      <c r="I159" s="219"/>
      <c r="J159" s="220">
        <f>ROUND(I159*H159,2)</f>
        <v>0</v>
      </c>
      <c r="K159" s="221"/>
      <c r="L159" s="45"/>
      <c r="M159" s="222" t="s">
        <v>1</v>
      </c>
      <c r="N159" s="223" t="s">
        <v>41</v>
      </c>
      <c r="O159" s="92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120</v>
      </c>
      <c r="AT159" s="226" t="s">
        <v>116</v>
      </c>
      <c r="AU159" s="226" t="s">
        <v>121</v>
      </c>
      <c r="AY159" s="18" t="s">
        <v>114</v>
      </c>
      <c r="BE159" s="227">
        <f>IF(N159="základná",J159,0)</f>
        <v>0</v>
      </c>
      <c r="BF159" s="227">
        <f>IF(N159="znížená",J159,0)</f>
        <v>0</v>
      </c>
      <c r="BG159" s="227">
        <f>IF(N159="zákl. prenesená",J159,0)</f>
        <v>0</v>
      </c>
      <c r="BH159" s="227">
        <f>IF(N159="zníž. prenesená",J159,0)</f>
        <v>0</v>
      </c>
      <c r="BI159" s="227">
        <f>IF(N159="nulová",J159,0)</f>
        <v>0</v>
      </c>
      <c r="BJ159" s="18" t="s">
        <v>121</v>
      </c>
      <c r="BK159" s="227">
        <f>ROUND(I159*H159,2)</f>
        <v>0</v>
      </c>
      <c r="BL159" s="18" t="s">
        <v>120</v>
      </c>
      <c r="BM159" s="226" t="s">
        <v>170</v>
      </c>
    </row>
    <row r="160" s="2" customFormat="1" ht="16.5" customHeight="1">
      <c r="A160" s="39"/>
      <c r="B160" s="40"/>
      <c r="C160" s="272" t="s">
        <v>171</v>
      </c>
      <c r="D160" s="272" t="s">
        <v>172</v>
      </c>
      <c r="E160" s="273" t="s">
        <v>173</v>
      </c>
      <c r="F160" s="274" t="s">
        <v>174</v>
      </c>
      <c r="G160" s="275" t="s">
        <v>163</v>
      </c>
      <c r="H160" s="276">
        <v>28.050999999999998</v>
      </c>
      <c r="I160" s="277"/>
      <c r="J160" s="278">
        <f>ROUND(I160*H160,2)</f>
        <v>0</v>
      </c>
      <c r="K160" s="279"/>
      <c r="L160" s="280"/>
      <c r="M160" s="281" t="s">
        <v>1</v>
      </c>
      <c r="N160" s="282" t="s">
        <v>41</v>
      </c>
      <c r="O160" s="92"/>
      <c r="P160" s="224">
        <f>O160*H160</f>
        <v>0</v>
      </c>
      <c r="Q160" s="224">
        <v>1</v>
      </c>
      <c r="R160" s="224">
        <f>Q160*H160</f>
        <v>28.050999999999998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167</v>
      </c>
      <c r="AT160" s="226" t="s">
        <v>172</v>
      </c>
      <c r="AU160" s="226" t="s">
        <v>121</v>
      </c>
      <c r="AY160" s="18" t="s">
        <v>114</v>
      </c>
      <c r="BE160" s="227">
        <f>IF(N160="základná",J160,0)</f>
        <v>0</v>
      </c>
      <c r="BF160" s="227">
        <f>IF(N160="znížená",J160,0)</f>
        <v>0</v>
      </c>
      <c r="BG160" s="227">
        <f>IF(N160="zákl. prenesená",J160,0)</f>
        <v>0</v>
      </c>
      <c r="BH160" s="227">
        <f>IF(N160="zníž. prenesená",J160,0)</f>
        <v>0</v>
      </c>
      <c r="BI160" s="227">
        <f>IF(N160="nulová",J160,0)</f>
        <v>0</v>
      </c>
      <c r="BJ160" s="18" t="s">
        <v>121</v>
      </c>
      <c r="BK160" s="227">
        <f>ROUND(I160*H160,2)</f>
        <v>0</v>
      </c>
      <c r="BL160" s="18" t="s">
        <v>120</v>
      </c>
      <c r="BM160" s="226" t="s">
        <v>175</v>
      </c>
    </row>
    <row r="161" s="14" customFormat="1">
      <c r="A161" s="14"/>
      <c r="B161" s="239"/>
      <c r="C161" s="240"/>
      <c r="D161" s="230" t="s">
        <v>123</v>
      </c>
      <c r="E161" s="241" t="s">
        <v>1</v>
      </c>
      <c r="F161" s="242" t="s">
        <v>176</v>
      </c>
      <c r="G161" s="240"/>
      <c r="H161" s="243">
        <v>28.050999999999998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123</v>
      </c>
      <c r="AU161" s="249" t="s">
        <v>121</v>
      </c>
      <c r="AV161" s="14" t="s">
        <v>121</v>
      </c>
      <c r="AW161" s="14" t="s">
        <v>31</v>
      </c>
      <c r="AX161" s="14" t="s">
        <v>75</v>
      </c>
      <c r="AY161" s="249" t="s">
        <v>114</v>
      </c>
    </row>
    <row r="162" s="15" customFormat="1">
      <c r="A162" s="15"/>
      <c r="B162" s="250"/>
      <c r="C162" s="251"/>
      <c r="D162" s="230" t="s">
        <v>123</v>
      </c>
      <c r="E162" s="252" t="s">
        <v>1</v>
      </c>
      <c r="F162" s="253" t="s">
        <v>126</v>
      </c>
      <c r="G162" s="251"/>
      <c r="H162" s="254">
        <v>28.050999999999998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0" t="s">
        <v>123</v>
      </c>
      <c r="AU162" s="260" t="s">
        <v>121</v>
      </c>
      <c r="AV162" s="15" t="s">
        <v>120</v>
      </c>
      <c r="AW162" s="15" t="s">
        <v>31</v>
      </c>
      <c r="AX162" s="15" t="s">
        <v>80</v>
      </c>
      <c r="AY162" s="260" t="s">
        <v>114</v>
      </c>
    </row>
    <row r="163" s="12" customFormat="1" ht="22.8" customHeight="1">
      <c r="A163" s="12"/>
      <c r="B163" s="199"/>
      <c r="C163" s="200"/>
      <c r="D163" s="201" t="s">
        <v>74</v>
      </c>
      <c r="E163" s="212" t="s">
        <v>121</v>
      </c>
      <c r="F163" s="212" t="s">
        <v>177</v>
      </c>
      <c r="G163" s="200"/>
      <c r="H163" s="200"/>
      <c r="I163" s="203"/>
      <c r="J163" s="213">
        <f>BK163</f>
        <v>0</v>
      </c>
      <c r="K163" s="200"/>
      <c r="L163" s="204"/>
      <c r="M163" s="205"/>
      <c r="N163" s="206"/>
      <c r="O163" s="206"/>
      <c r="P163" s="207">
        <f>SUM(P164:P189)</f>
        <v>0</v>
      </c>
      <c r="Q163" s="206"/>
      <c r="R163" s="207">
        <f>SUM(R164:R189)</f>
        <v>0.78731600000000002</v>
      </c>
      <c r="S163" s="206"/>
      <c r="T163" s="208">
        <f>SUM(T164:T189)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80</v>
      </c>
      <c r="AT163" s="210" t="s">
        <v>74</v>
      </c>
      <c r="AU163" s="210" t="s">
        <v>80</v>
      </c>
      <c r="AY163" s="209" t="s">
        <v>114</v>
      </c>
      <c r="BK163" s="211">
        <f>SUM(BK164:BK189)</f>
        <v>0</v>
      </c>
    </row>
    <row r="164" s="2" customFormat="1" ht="33" customHeight="1">
      <c r="A164" s="39"/>
      <c r="B164" s="40"/>
      <c r="C164" s="214" t="s">
        <v>178</v>
      </c>
      <c r="D164" s="214" t="s">
        <v>116</v>
      </c>
      <c r="E164" s="215" t="s">
        <v>179</v>
      </c>
      <c r="F164" s="216" t="s">
        <v>180</v>
      </c>
      <c r="G164" s="217" t="s">
        <v>181</v>
      </c>
      <c r="H164" s="218">
        <v>126.84</v>
      </c>
      <c r="I164" s="219"/>
      <c r="J164" s="220">
        <f>ROUND(I164*H164,2)</f>
        <v>0</v>
      </c>
      <c r="K164" s="221"/>
      <c r="L164" s="45"/>
      <c r="M164" s="222" t="s">
        <v>1</v>
      </c>
      <c r="N164" s="223" t="s">
        <v>41</v>
      </c>
      <c r="O164" s="92"/>
      <c r="P164" s="224">
        <f>O164*H164</f>
        <v>0</v>
      </c>
      <c r="Q164" s="224">
        <v>0.00018000000000000001</v>
      </c>
      <c r="R164" s="224">
        <f>Q164*H164</f>
        <v>0.022831200000000003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120</v>
      </c>
      <c r="AT164" s="226" t="s">
        <v>116</v>
      </c>
      <c r="AU164" s="226" t="s">
        <v>121</v>
      </c>
      <c r="AY164" s="18" t="s">
        <v>114</v>
      </c>
      <c r="BE164" s="227">
        <f>IF(N164="základná",J164,0)</f>
        <v>0</v>
      </c>
      <c r="BF164" s="227">
        <f>IF(N164="znížená",J164,0)</f>
        <v>0</v>
      </c>
      <c r="BG164" s="227">
        <f>IF(N164="zákl. prenesená",J164,0)</f>
        <v>0</v>
      </c>
      <c r="BH164" s="227">
        <f>IF(N164="zníž. prenesená",J164,0)</f>
        <v>0</v>
      </c>
      <c r="BI164" s="227">
        <f>IF(N164="nulová",J164,0)</f>
        <v>0</v>
      </c>
      <c r="BJ164" s="18" t="s">
        <v>121</v>
      </c>
      <c r="BK164" s="227">
        <f>ROUND(I164*H164,2)</f>
        <v>0</v>
      </c>
      <c r="BL164" s="18" t="s">
        <v>120</v>
      </c>
      <c r="BM164" s="226" t="s">
        <v>182</v>
      </c>
    </row>
    <row r="165" s="13" customFormat="1">
      <c r="A165" s="13"/>
      <c r="B165" s="228"/>
      <c r="C165" s="229"/>
      <c r="D165" s="230" t="s">
        <v>123</v>
      </c>
      <c r="E165" s="231" t="s">
        <v>1</v>
      </c>
      <c r="F165" s="232" t="s">
        <v>131</v>
      </c>
      <c r="G165" s="229"/>
      <c r="H165" s="231" t="s">
        <v>1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123</v>
      </c>
      <c r="AU165" s="238" t="s">
        <v>121</v>
      </c>
      <c r="AV165" s="13" t="s">
        <v>80</v>
      </c>
      <c r="AW165" s="13" t="s">
        <v>31</v>
      </c>
      <c r="AX165" s="13" t="s">
        <v>75</v>
      </c>
      <c r="AY165" s="238" t="s">
        <v>114</v>
      </c>
    </row>
    <row r="166" s="13" customFormat="1">
      <c r="A166" s="13"/>
      <c r="B166" s="228"/>
      <c r="C166" s="229"/>
      <c r="D166" s="230" t="s">
        <v>123</v>
      </c>
      <c r="E166" s="231" t="s">
        <v>1</v>
      </c>
      <c r="F166" s="232" t="s">
        <v>132</v>
      </c>
      <c r="G166" s="229"/>
      <c r="H166" s="231" t="s">
        <v>1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123</v>
      </c>
      <c r="AU166" s="238" t="s">
        <v>121</v>
      </c>
      <c r="AV166" s="13" t="s">
        <v>80</v>
      </c>
      <c r="AW166" s="13" t="s">
        <v>31</v>
      </c>
      <c r="AX166" s="13" t="s">
        <v>75</v>
      </c>
      <c r="AY166" s="238" t="s">
        <v>114</v>
      </c>
    </row>
    <row r="167" s="14" customFormat="1">
      <c r="A167" s="14"/>
      <c r="B167" s="239"/>
      <c r="C167" s="240"/>
      <c r="D167" s="230" t="s">
        <v>123</v>
      </c>
      <c r="E167" s="241" t="s">
        <v>1</v>
      </c>
      <c r="F167" s="242" t="s">
        <v>183</v>
      </c>
      <c r="G167" s="240"/>
      <c r="H167" s="243">
        <v>57.240000000000002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123</v>
      </c>
      <c r="AU167" s="249" t="s">
        <v>121</v>
      </c>
      <c r="AV167" s="14" t="s">
        <v>121</v>
      </c>
      <c r="AW167" s="14" t="s">
        <v>31</v>
      </c>
      <c r="AX167" s="14" t="s">
        <v>75</v>
      </c>
      <c r="AY167" s="249" t="s">
        <v>114</v>
      </c>
    </row>
    <row r="168" s="16" customFormat="1">
      <c r="A168" s="16"/>
      <c r="B168" s="261"/>
      <c r="C168" s="262"/>
      <c r="D168" s="230" t="s">
        <v>123</v>
      </c>
      <c r="E168" s="263" t="s">
        <v>1</v>
      </c>
      <c r="F168" s="264" t="s">
        <v>134</v>
      </c>
      <c r="G168" s="262"/>
      <c r="H168" s="265">
        <v>57.240000000000002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1" t="s">
        <v>123</v>
      </c>
      <c r="AU168" s="271" t="s">
        <v>121</v>
      </c>
      <c r="AV168" s="16" t="s">
        <v>135</v>
      </c>
      <c r="AW168" s="16" t="s">
        <v>31</v>
      </c>
      <c r="AX168" s="16" t="s">
        <v>75</v>
      </c>
      <c r="AY168" s="271" t="s">
        <v>114</v>
      </c>
    </row>
    <row r="169" s="13" customFormat="1">
      <c r="A169" s="13"/>
      <c r="B169" s="228"/>
      <c r="C169" s="229"/>
      <c r="D169" s="230" t="s">
        <v>123</v>
      </c>
      <c r="E169" s="231" t="s">
        <v>1</v>
      </c>
      <c r="F169" s="232" t="s">
        <v>184</v>
      </c>
      <c r="G169" s="229"/>
      <c r="H169" s="231" t="s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123</v>
      </c>
      <c r="AU169" s="238" t="s">
        <v>121</v>
      </c>
      <c r="AV169" s="13" t="s">
        <v>80</v>
      </c>
      <c r="AW169" s="13" t="s">
        <v>31</v>
      </c>
      <c r="AX169" s="13" t="s">
        <v>75</v>
      </c>
      <c r="AY169" s="238" t="s">
        <v>114</v>
      </c>
    </row>
    <row r="170" s="13" customFormat="1">
      <c r="A170" s="13"/>
      <c r="B170" s="228"/>
      <c r="C170" s="229"/>
      <c r="D170" s="230" t="s">
        <v>123</v>
      </c>
      <c r="E170" s="231" t="s">
        <v>1</v>
      </c>
      <c r="F170" s="232" t="s">
        <v>137</v>
      </c>
      <c r="G170" s="229"/>
      <c r="H170" s="231" t="s">
        <v>1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123</v>
      </c>
      <c r="AU170" s="238" t="s">
        <v>121</v>
      </c>
      <c r="AV170" s="13" t="s">
        <v>80</v>
      </c>
      <c r="AW170" s="13" t="s">
        <v>31</v>
      </c>
      <c r="AX170" s="13" t="s">
        <v>75</v>
      </c>
      <c r="AY170" s="238" t="s">
        <v>114</v>
      </c>
    </row>
    <row r="171" s="14" customFormat="1">
      <c r="A171" s="14"/>
      <c r="B171" s="239"/>
      <c r="C171" s="240"/>
      <c r="D171" s="230" t="s">
        <v>123</v>
      </c>
      <c r="E171" s="241" t="s">
        <v>1</v>
      </c>
      <c r="F171" s="242" t="s">
        <v>185</v>
      </c>
      <c r="G171" s="240"/>
      <c r="H171" s="243">
        <v>48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123</v>
      </c>
      <c r="AU171" s="249" t="s">
        <v>121</v>
      </c>
      <c r="AV171" s="14" t="s">
        <v>121</v>
      </c>
      <c r="AW171" s="14" t="s">
        <v>31</v>
      </c>
      <c r="AX171" s="14" t="s">
        <v>75</v>
      </c>
      <c r="AY171" s="249" t="s">
        <v>114</v>
      </c>
    </row>
    <row r="172" s="13" customFormat="1">
      <c r="A172" s="13"/>
      <c r="B172" s="228"/>
      <c r="C172" s="229"/>
      <c r="D172" s="230" t="s">
        <v>123</v>
      </c>
      <c r="E172" s="231" t="s">
        <v>1</v>
      </c>
      <c r="F172" s="232" t="s">
        <v>139</v>
      </c>
      <c r="G172" s="229"/>
      <c r="H172" s="231" t="s">
        <v>1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123</v>
      </c>
      <c r="AU172" s="238" t="s">
        <v>121</v>
      </c>
      <c r="AV172" s="13" t="s">
        <v>80</v>
      </c>
      <c r="AW172" s="13" t="s">
        <v>31</v>
      </c>
      <c r="AX172" s="13" t="s">
        <v>75</v>
      </c>
      <c r="AY172" s="238" t="s">
        <v>114</v>
      </c>
    </row>
    <row r="173" s="13" customFormat="1">
      <c r="A173" s="13"/>
      <c r="B173" s="228"/>
      <c r="C173" s="229"/>
      <c r="D173" s="230" t="s">
        <v>123</v>
      </c>
      <c r="E173" s="231" t="s">
        <v>1</v>
      </c>
      <c r="F173" s="232" t="s">
        <v>140</v>
      </c>
      <c r="G173" s="229"/>
      <c r="H173" s="231" t="s">
        <v>1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123</v>
      </c>
      <c r="AU173" s="238" t="s">
        <v>121</v>
      </c>
      <c r="AV173" s="13" t="s">
        <v>80</v>
      </c>
      <c r="AW173" s="13" t="s">
        <v>31</v>
      </c>
      <c r="AX173" s="13" t="s">
        <v>75</v>
      </c>
      <c r="AY173" s="238" t="s">
        <v>114</v>
      </c>
    </row>
    <row r="174" s="14" customFormat="1">
      <c r="A174" s="14"/>
      <c r="B174" s="239"/>
      <c r="C174" s="240"/>
      <c r="D174" s="230" t="s">
        <v>123</v>
      </c>
      <c r="E174" s="241" t="s">
        <v>1</v>
      </c>
      <c r="F174" s="242" t="s">
        <v>186</v>
      </c>
      <c r="G174" s="240"/>
      <c r="H174" s="243">
        <v>21.600000000000001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123</v>
      </c>
      <c r="AU174" s="249" t="s">
        <v>121</v>
      </c>
      <c r="AV174" s="14" t="s">
        <v>121</v>
      </c>
      <c r="AW174" s="14" t="s">
        <v>31</v>
      </c>
      <c r="AX174" s="14" t="s">
        <v>75</v>
      </c>
      <c r="AY174" s="249" t="s">
        <v>114</v>
      </c>
    </row>
    <row r="175" s="16" customFormat="1">
      <c r="A175" s="16"/>
      <c r="B175" s="261"/>
      <c r="C175" s="262"/>
      <c r="D175" s="230" t="s">
        <v>123</v>
      </c>
      <c r="E175" s="263" t="s">
        <v>1</v>
      </c>
      <c r="F175" s="264" t="s">
        <v>134</v>
      </c>
      <c r="G175" s="262"/>
      <c r="H175" s="265">
        <v>69.599999999999994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1" t="s">
        <v>123</v>
      </c>
      <c r="AU175" s="271" t="s">
        <v>121</v>
      </c>
      <c r="AV175" s="16" t="s">
        <v>135</v>
      </c>
      <c r="AW175" s="16" t="s">
        <v>31</v>
      </c>
      <c r="AX175" s="16" t="s">
        <v>75</v>
      </c>
      <c r="AY175" s="271" t="s">
        <v>114</v>
      </c>
    </row>
    <row r="176" s="15" customFormat="1">
      <c r="A176" s="15"/>
      <c r="B176" s="250"/>
      <c r="C176" s="251"/>
      <c r="D176" s="230" t="s">
        <v>123</v>
      </c>
      <c r="E176" s="252" t="s">
        <v>1</v>
      </c>
      <c r="F176" s="253" t="s">
        <v>126</v>
      </c>
      <c r="G176" s="251"/>
      <c r="H176" s="254">
        <v>126.84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0" t="s">
        <v>123</v>
      </c>
      <c r="AU176" s="260" t="s">
        <v>121</v>
      </c>
      <c r="AV176" s="15" t="s">
        <v>120</v>
      </c>
      <c r="AW176" s="15" t="s">
        <v>31</v>
      </c>
      <c r="AX176" s="15" t="s">
        <v>80</v>
      </c>
      <c r="AY176" s="260" t="s">
        <v>114</v>
      </c>
    </row>
    <row r="177" s="2" customFormat="1" ht="16.5" customHeight="1">
      <c r="A177" s="39"/>
      <c r="B177" s="40"/>
      <c r="C177" s="272" t="s">
        <v>187</v>
      </c>
      <c r="D177" s="272" t="s">
        <v>172</v>
      </c>
      <c r="E177" s="273" t="s">
        <v>188</v>
      </c>
      <c r="F177" s="274" t="s">
        <v>189</v>
      </c>
      <c r="G177" s="275" t="s">
        <v>181</v>
      </c>
      <c r="H177" s="276">
        <v>139.524</v>
      </c>
      <c r="I177" s="277"/>
      <c r="J177" s="278">
        <f>ROUND(I177*H177,2)</f>
        <v>0</v>
      </c>
      <c r="K177" s="279"/>
      <c r="L177" s="280"/>
      <c r="M177" s="281" t="s">
        <v>1</v>
      </c>
      <c r="N177" s="282" t="s">
        <v>41</v>
      </c>
      <c r="O177" s="92"/>
      <c r="P177" s="224">
        <f>O177*H177</f>
        <v>0</v>
      </c>
      <c r="Q177" s="224">
        <v>0.00020000000000000001</v>
      </c>
      <c r="R177" s="224">
        <f>Q177*H177</f>
        <v>0.0279048</v>
      </c>
      <c r="S177" s="224">
        <v>0</v>
      </c>
      <c r="T177" s="22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6" t="s">
        <v>167</v>
      </c>
      <c r="AT177" s="226" t="s">
        <v>172</v>
      </c>
      <c r="AU177" s="226" t="s">
        <v>121</v>
      </c>
      <c r="AY177" s="18" t="s">
        <v>114</v>
      </c>
      <c r="BE177" s="227">
        <f>IF(N177="základná",J177,0)</f>
        <v>0</v>
      </c>
      <c r="BF177" s="227">
        <f>IF(N177="znížená",J177,0)</f>
        <v>0</v>
      </c>
      <c r="BG177" s="227">
        <f>IF(N177="zákl. prenesená",J177,0)</f>
        <v>0</v>
      </c>
      <c r="BH177" s="227">
        <f>IF(N177="zníž. prenesená",J177,0)</f>
        <v>0</v>
      </c>
      <c r="BI177" s="227">
        <f>IF(N177="nulová",J177,0)</f>
        <v>0</v>
      </c>
      <c r="BJ177" s="18" t="s">
        <v>121</v>
      </c>
      <c r="BK177" s="227">
        <f>ROUND(I177*H177,2)</f>
        <v>0</v>
      </c>
      <c r="BL177" s="18" t="s">
        <v>120</v>
      </c>
      <c r="BM177" s="226" t="s">
        <v>190</v>
      </c>
    </row>
    <row r="178" s="14" customFormat="1">
      <c r="A178" s="14"/>
      <c r="B178" s="239"/>
      <c r="C178" s="240"/>
      <c r="D178" s="230" t="s">
        <v>123</v>
      </c>
      <c r="E178" s="240"/>
      <c r="F178" s="242" t="s">
        <v>191</v>
      </c>
      <c r="G178" s="240"/>
      <c r="H178" s="243">
        <v>139.524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123</v>
      </c>
      <c r="AU178" s="249" t="s">
        <v>121</v>
      </c>
      <c r="AV178" s="14" t="s">
        <v>121</v>
      </c>
      <c r="AW178" s="14" t="s">
        <v>4</v>
      </c>
      <c r="AX178" s="14" t="s">
        <v>80</v>
      </c>
      <c r="AY178" s="249" t="s">
        <v>114</v>
      </c>
    </row>
    <row r="179" s="2" customFormat="1" ht="33" customHeight="1">
      <c r="A179" s="39"/>
      <c r="B179" s="40"/>
      <c r="C179" s="214" t="s">
        <v>192</v>
      </c>
      <c r="D179" s="214" t="s">
        <v>116</v>
      </c>
      <c r="E179" s="215" t="s">
        <v>193</v>
      </c>
      <c r="F179" s="216" t="s">
        <v>194</v>
      </c>
      <c r="G179" s="217" t="s">
        <v>195</v>
      </c>
      <c r="H179" s="218">
        <v>4</v>
      </c>
      <c r="I179" s="219"/>
      <c r="J179" s="220">
        <f>ROUND(I179*H179,2)</f>
        <v>0</v>
      </c>
      <c r="K179" s="221"/>
      <c r="L179" s="45"/>
      <c r="M179" s="222" t="s">
        <v>1</v>
      </c>
      <c r="N179" s="223" t="s">
        <v>41</v>
      </c>
      <c r="O179" s="92"/>
      <c r="P179" s="224">
        <f>O179*H179</f>
        <v>0</v>
      </c>
      <c r="Q179" s="224">
        <v>0.18099999999999999</v>
      </c>
      <c r="R179" s="224">
        <f>Q179*H179</f>
        <v>0.72399999999999998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120</v>
      </c>
      <c r="AT179" s="226" t="s">
        <v>116</v>
      </c>
      <c r="AU179" s="226" t="s">
        <v>121</v>
      </c>
      <c r="AY179" s="18" t="s">
        <v>114</v>
      </c>
      <c r="BE179" s="227">
        <f>IF(N179="základná",J179,0)</f>
        <v>0</v>
      </c>
      <c r="BF179" s="227">
        <f>IF(N179="znížená",J179,0)</f>
        <v>0</v>
      </c>
      <c r="BG179" s="227">
        <f>IF(N179="zákl. prenesená",J179,0)</f>
        <v>0</v>
      </c>
      <c r="BH179" s="227">
        <f>IF(N179="zníž. prenesená",J179,0)</f>
        <v>0</v>
      </c>
      <c r="BI179" s="227">
        <f>IF(N179="nulová",J179,0)</f>
        <v>0</v>
      </c>
      <c r="BJ179" s="18" t="s">
        <v>121</v>
      </c>
      <c r="BK179" s="227">
        <f>ROUND(I179*H179,2)</f>
        <v>0</v>
      </c>
      <c r="BL179" s="18" t="s">
        <v>120</v>
      </c>
      <c r="BM179" s="226" t="s">
        <v>196</v>
      </c>
    </row>
    <row r="180" s="2" customFormat="1" ht="21.75" customHeight="1">
      <c r="A180" s="39"/>
      <c r="B180" s="40"/>
      <c r="C180" s="272" t="s">
        <v>197</v>
      </c>
      <c r="D180" s="272" t="s">
        <v>172</v>
      </c>
      <c r="E180" s="273" t="s">
        <v>198</v>
      </c>
      <c r="F180" s="274" t="s">
        <v>199</v>
      </c>
      <c r="G180" s="275" t="s">
        <v>195</v>
      </c>
      <c r="H180" s="276">
        <v>4</v>
      </c>
      <c r="I180" s="277"/>
      <c r="J180" s="278">
        <f>ROUND(I180*H180,2)</f>
        <v>0</v>
      </c>
      <c r="K180" s="279"/>
      <c r="L180" s="280"/>
      <c r="M180" s="281" t="s">
        <v>1</v>
      </c>
      <c r="N180" s="282" t="s">
        <v>41</v>
      </c>
      <c r="O180" s="92"/>
      <c r="P180" s="224">
        <f>O180*H180</f>
        <v>0</v>
      </c>
      <c r="Q180" s="224">
        <v>0.00054000000000000001</v>
      </c>
      <c r="R180" s="224">
        <f>Q180*H180</f>
        <v>0.00216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167</v>
      </c>
      <c r="AT180" s="226" t="s">
        <v>172</v>
      </c>
      <c r="AU180" s="226" t="s">
        <v>121</v>
      </c>
      <c r="AY180" s="18" t="s">
        <v>114</v>
      </c>
      <c r="BE180" s="227">
        <f>IF(N180="základná",J180,0)</f>
        <v>0</v>
      </c>
      <c r="BF180" s="227">
        <f>IF(N180="znížená",J180,0)</f>
        <v>0</v>
      </c>
      <c r="BG180" s="227">
        <f>IF(N180="zákl. prenesená",J180,0)</f>
        <v>0</v>
      </c>
      <c r="BH180" s="227">
        <f>IF(N180="zníž. prenesená",J180,0)</f>
        <v>0</v>
      </c>
      <c r="BI180" s="227">
        <f>IF(N180="nulová",J180,0)</f>
        <v>0</v>
      </c>
      <c r="BJ180" s="18" t="s">
        <v>121</v>
      </c>
      <c r="BK180" s="227">
        <f>ROUND(I180*H180,2)</f>
        <v>0</v>
      </c>
      <c r="BL180" s="18" t="s">
        <v>120</v>
      </c>
      <c r="BM180" s="226" t="s">
        <v>200</v>
      </c>
    </row>
    <row r="181" s="2" customFormat="1" ht="21.75" customHeight="1">
      <c r="A181" s="39"/>
      <c r="B181" s="40"/>
      <c r="C181" s="272" t="s">
        <v>201</v>
      </c>
      <c r="D181" s="272" t="s">
        <v>172</v>
      </c>
      <c r="E181" s="273" t="s">
        <v>202</v>
      </c>
      <c r="F181" s="274" t="s">
        <v>203</v>
      </c>
      <c r="G181" s="275" t="s">
        <v>195</v>
      </c>
      <c r="H181" s="276">
        <v>6</v>
      </c>
      <c r="I181" s="277"/>
      <c r="J181" s="278">
        <f>ROUND(I181*H181,2)</f>
        <v>0</v>
      </c>
      <c r="K181" s="279"/>
      <c r="L181" s="280"/>
      <c r="M181" s="281" t="s">
        <v>1</v>
      </c>
      <c r="N181" s="282" t="s">
        <v>41</v>
      </c>
      <c r="O181" s="92"/>
      <c r="P181" s="224">
        <f>O181*H181</f>
        <v>0</v>
      </c>
      <c r="Q181" s="224">
        <v>0.00054000000000000001</v>
      </c>
      <c r="R181" s="224">
        <f>Q181*H181</f>
        <v>0.0032399999999999998</v>
      </c>
      <c r="S181" s="224">
        <v>0</v>
      </c>
      <c r="T181" s="22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6" t="s">
        <v>167</v>
      </c>
      <c r="AT181" s="226" t="s">
        <v>172</v>
      </c>
      <c r="AU181" s="226" t="s">
        <v>121</v>
      </c>
      <c r="AY181" s="18" t="s">
        <v>114</v>
      </c>
      <c r="BE181" s="227">
        <f>IF(N181="základná",J181,0)</f>
        <v>0</v>
      </c>
      <c r="BF181" s="227">
        <f>IF(N181="znížená",J181,0)</f>
        <v>0</v>
      </c>
      <c r="BG181" s="227">
        <f>IF(N181="zákl. prenesená",J181,0)</f>
        <v>0</v>
      </c>
      <c r="BH181" s="227">
        <f>IF(N181="zníž. prenesená",J181,0)</f>
        <v>0</v>
      </c>
      <c r="BI181" s="227">
        <f>IF(N181="nulová",J181,0)</f>
        <v>0</v>
      </c>
      <c r="BJ181" s="18" t="s">
        <v>121</v>
      </c>
      <c r="BK181" s="227">
        <f>ROUND(I181*H181,2)</f>
        <v>0</v>
      </c>
      <c r="BL181" s="18" t="s">
        <v>120</v>
      </c>
      <c r="BM181" s="226" t="s">
        <v>204</v>
      </c>
    </row>
    <row r="182" s="2" customFormat="1" ht="16.5" customHeight="1">
      <c r="A182" s="39"/>
      <c r="B182" s="40"/>
      <c r="C182" s="272" t="s">
        <v>205</v>
      </c>
      <c r="D182" s="272" t="s">
        <v>172</v>
      </c>
      <c r="E182" s="273" t="s">
        <v>206</v>
      </c>
      <c r="F182" s="274" t="s">
        <v>207</v>
      </c>
      <c r="G182" s="275" t="s">
        <v>195</v>
      </c>
      <c r="H182" s="276">
        <v>4</v>
      </c>
      <c r="I182" s="277"/>
      <c r="J182" s="278">
        <f>ROUND(I182*H182,2)</f>
        <v>0</v>
      </c>
      <c r="K182" s="279"/>
      <c r="L182" s="280"/>
      <c r="M182" s="281" t="s">
        <v>1</v>
      </c>
      <c r="N182" s="282" t="s">
        <v>41</v>
      </c>
      <c r="O182" s="92"/>
      <c r="P182" s="224">
        <f>O182*H182</f>
        <v>0</v>
      </c>
      <c r="Q182" s="224">
        <v>0.00027999999999999998</v>
      </c>
      <c r="R182" s="224">
        <f>Q182*H182</f>
        <v>0.0011199999999999999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167</v>
      </c>
      <c r="AT182" s="226" t="s">
        <v>172</v>
      </c>
      <c r="AU182" s="226" t="s">
        <v>121</v>
      </c>
      <c r="AY182" s="18" t="s">
        <v>114</v>
      </c>
      <c r="BE182" s="227">
        <f>IF(N182="základná",J182,0)</f>
        <v>0</v>
      </c>
      <c r="BF182" s="227">
        <f>IF(N182="znížená",J182,0)</f>
        <v>0</v>
      </c>
      <c r="BG182" s="227">
        <f>IF(N182="zákl. prenesená",J182,0)</f>
        <v>0</v>
      </c>
      <c r="BH182" s="227">
        <f>IF(N182="zníž. prenesená",J182,0)</f>
        <v>0</v>
      </c>
      <c r="BI182" s="227">
        <f>IF(N182="nulová",J182,0)</f>
        <v>0</v>
      </c>
      <c r="BJ182" s="18" t="s">
        <v>121</v>
      </c>
      <c r="BK182" s="227">
        <f>ROUND(I182*H182,2)</f>
        <v>0</v>
      </c>
      <c r="BL182" s="18" t="s">
        <v>120</v>
      </c>
      <c r="BM182" s="226" t="s">
        <v>208</v>
      </c>
    </row>
    <row r="183" s="2" customFormat="1" ht="16.5" customHeight="1">
      <c r="A183" s="39"/>
      <c r="B183" s="40"/>
      <c r="C183" s="272" t="s">
        <v>209</v>
      </c>
      <c r="D183" s="272" t="s">
        <v>172</v>
      </c>
      <c r="E183" s="273" t="s">
        <v>210</v>
      </c>
      <c r="F183" s="274" t="s">
        <v>211</v>
      </c>
      <c r="G183" s="275" t="s">
        <v>195</v>
      </c>
      <c r="H183" s="276">
        <v>6</v>
      </c>
      <c r="I183" s="277"/>
      <c r="J183" s="278">
        <f>ROUND(I183*H183,2)</f>
        <v>0</v>
      </c>
      <c r="K183" s="279"/>
      <c r="L183" s="280"/>
      <c r="M183" s="281" t="s">
        <v>1</v>
      </c>
      <c r="N183" s="282" t="s">
        <v>41</v>
      </c>
      <c r="O183" s="92"/>
      <c r="P183" s="224">
        <f>O183*H183</f>
        <v>0</v>
      </c>
      <c r="Q183" s="224">
        <v>0.00011</v>
      </c>
      <c r="R183" s="224">
        <f>Q183*H183</f>
        <v>0.00066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167</v>
      </c>
      <c r="AT183" s="226" t="s">
        <v>172</v>
      </c>
      <c r="AU183" s="226" t="s">
        <v>121</v>
      </c>
      <c r="AY183" s="18" t="s">
        <v>114</v>
      </c>
      <c r="BE183" s="227">
        <f>IF(N183="základná",J183,0)</f>
        <v>0</v>
      </c>
      <c r="BF183" s="227">
        <f>IF(N183="znížená",J183,0)</f>
        <v>0</v>
      </c>
      <c r="BG183" s="227">
        <f>IF(N183="zákl. prenesená",J183,0)</f>
        <v>0</v>
      </c>
      <c r="BH183" s="227">
        <f>IF(N183="zníž. prenesená",J183,0)</f>
        <v>0</v>
      </c>
      <c r="BI183" s="227">
        <f>IF(N183="nulová",J183,0)</f>
        <v>0</v>
      </c>
      <c r="BJ183" s="18" t="s">
        <v>121</v>
      </c>
      <c r="BK183" s="227">
        <f>ROUND(I183*H183,2)</f>
        <v>0</v>
      </c>
      <c r="BL183" s="18" t="s">
        <v>120</v>
      </c>
      <c r="BM183" s="226" t="s">
        <v>212</v>
      </c>
    </row>
    <row r="184" s="2" customFormat="1" ht="21.75" customHeight="1">
      <c r="A184" s="39"/>
      <c r="B184" s="40"/>
      <c r="C184" s="214" t="s">
        <v>213</v>
      </c>
      <c r="D184" s="214" t="s">
        <v>116</v>
      </c>
      <c r="E184" s="215" t="s">
        <v>214</v>
      </c>
      <c r="F184" s="216" t="s">
        <v>215</v>
      </c>
      <c r="G184" s="217" t="s">
        <v>181</v>
      </c>
      <c r="H184" s="218">
        <v>21.600000000000001</v>
      </c>
      <c r="I184" s="219"/>
      <c r="J184" s="220">
        <f>ROUND(I184*H184,2)</f>
        <v>0</v>
      </c>
      <c r="K184" s="221"/>
      <c r="L184" s="45"/>
      <c r="M184" s="222" t="s">
        <v>1</v>
      </c>
      <c r="N184" s="223" t="s">
        <v>41</v>
      </c>
      <c r="O184" s="92"/>
      <c r="P184" s="224">
        <f>O184*H184</f>
        <v>0</v>
      </c>
      <c r="Q184" s="224">
        <v>3.0000000000000001E-05</v>
      </c>
      <c r="R184" s="224">
        <f>Q184*H184</f>
        <v>0.00064800000000000003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120</v>
      </c>
      <c r="AT184" s="226" t="s">
        <v>116</v>
      </c>
      <c r="AU184" s="226" t="s">
        <v>121</v>
      </c>
      <c r="AY184" s="18" t="s">
        <v>114</v>
      </c>
      <c r="BE184" s="227">
        <f>IF(N184="základná",J184,0)</f>
        <v>0</v>
      </c>
      <c r="BF184" s="227">
        <f>IF(N184="znížená",J184,0)</f>
        <v>0</v>
      </c>
      <c r="BG184" s="227">
        <f>IF(N184="zákl. prenesená",J184,0)</f>
        <v>0</v>
      </c>
      <c r="BH184" s="227">
        <f>IF(N184="zníž. prenesená",J184,0)</f>
        <v>0</v>
      </c>
      <c r="BI184" s="227">
        <f>IF(N184="nulová",J184,0)</f>
        <v>0</v>
      </c>
      <c r="BJ184" s="18" t="s">
        <v>121</v>
      </c>
      <c r="BK184" s="227">
        <f>ROUND(I184*H184,2)</f>
        <v>0</v>
      </c>
      <c r="BL184" s="18" t="s">
        <v>120</v>
      </c>
      <c r="BM184" s="226" t="s">
        <v>216</v>
      </c>
    </row>
    <row r="185" s="13" customFormat="1">
      <c r="A185" s="13"/>
      <c r="B185" s="228"/>
      <c r="C185" s="229"/>
      <c r="D185" s="230" t="s">
        <v>123</v>
      </c>
      <c r="E185" s="231" t="s">
        <v>1</v>
      </c>
      <c r="F185" s="232" t="s">
        <v>217</v>
      </c>
      <c r="G185" s="229"/>
      <c r="H185" s="231" t="s">
        <v>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123</v>
      </c>
      <c r="AU185" s="238" t="s">
        <v>121</v>
      </c>
      <c r="AV185" s="13" t="s">
        <v>80</v>
      </c>
      <c r="AW185" s="13" t="s">
        <v>31</v>
      </c>
      <c r="AX185" s="13" t="s">
        <v>75</v>
      </c>
      <c r="AY185" s="238" t="s">
        <v>114</v>
      </c>
    </row>
    <row r="186" s="14" customFormat="1">
      <c r="A186" s="14"/>
      <c r="B186" s="239"/>
      <c r="C186" s="240"/>
      <c r="D186" s="230" t="s">
        <v>123</v>
      </c>
      <c r="E186" s="241" t="s">
        <v>1</v>
      </c>
      <c r="F186" s="242" t="s">
        <v>218</v>
      </c>
      <c r="G186" s="240"/>
      <c r="H186" s="243">
        <v>21.600000000000001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123</v>
      </c>
      <c r="AU186" s="249" t="s">
        <v>121</v>
      </c>
      <c r="AV186" s="14" t="s">
        <v>121</v>
      </c>
      <c r="AW186" s="14" t="s">
        <v>31</v>
      </c>
      <c r="AX186" s="14" t="s">
        <v>75</v>
      </c>
      <c r="AY186" s="249" t="s">
        <v>114</v>
      </c>
    </row>
    <row r="187" s="15" customFormat="1">
      <c r="A187" s="15"/>
      <c r="B187" s="250"/>
      <c r="C187" s="251"/>
      <c r="D187" s="230" t="s">
        <v>123</v>
      </c>
      <c r="E187" s="252" t="s">
        <v>1</v>
      </c>
      <c r="F187" s="253" t="s">
        <v>126</v>
      </c>
      <c r="G187" s="251"/>
      <c r="H187" s="254">
        <v>21.600000000000001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0" t="s">
        <v>123</v>
      </c>
      <c r="AU187" s="260" t="s">
        <v>121</v>
      </c>
      <c r="AV187" s="15" t="s">
        <v>120</v>
      </c>
      <c r="AW187" s="15" t="s">
        <v>31</v>
      </c>
      <c r="AX187" s="15" t="s">
        <v>80</v>
      </c>
      <c r="AY187" s="260" t="s">
        <v>114</v>
      </c>
    </row>
    <row r="188" s="2" customFormat="1" ht="16.5" customHeight="1">
      <c r="A188" s="39"/>
      <c r="B188" s="40"/>
      <c r="C188" s="272" t="s">
        <v>219</v>
      </c>
      <c r="D188" s="272" t="s">
        <v>172</v>
      </c>
      <c r="E188" s="273" t="s">
        <v>188</v>
      </c>
      <c r="F188" s="274" t="s">
        <v>189</v>
      </c>
      <c r="G188" s="275" t="s">
        <v>181</v>
      </c>
      <c r="H188" s="276">
        <v>23.760000000000002</v>
      </c>
      <c r="I188" s="277"/>
      <c r="J188" s="278">
        <f>ROUND(I188*H188,2)</f>
        <v>0</v>
      </c>
      <c r="K188" s="279"/>
      <c r="L188" s="280"/>
      <c r="M188" s="281" t="s">
        <v>1</v>
      </c>
      <c r="N188" s="282" t="s">
        <v>41</v>
      </c>
      <c r="O188" s="92"/>
      <c r="P188" s="224">
        <f>O188*H188</f>
        <v>0</v>
      </c>
      <c r="Q188" s="224">
        <v>0.00020000000000000001</v>
      </c>
      <c r="R188" s="224">
        <f>Q188*H188</f>
        <v>0.0047520000000000001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167</v>
      </c>
      <c r="AT188" s="226" t="s">
        <v>172</v>
      </c>
      <c r="AU188" s="226" t="s">
        <v>121</v>
      </c>
      <c r="AY188" s="18" t="s">
        <v>114</v>
      </c>
      <c r="BE188" s="227">
        <f>IF(N188="základná",J188,0)</f>
        <v>0</v>
      </c>
      <c r="BF188" s="227">
        <f>IF(N188="znížená",J188,0)</f>
        <v>0</v>
      </c>
      <c r="BG188" s="227">
        <f>IF(N188="zákl. prenesená",J188,0)</f>
        <v>0</v>
      </c>
      <c r="BH188" s="227">
        <f>IF(N188="zníž. prenesená",J188,0)</f>
        <v>0</v>
      </c>
      <c r="BI188" s="227">
        <f>IF(N188="nulová",J188,0)</f>
        <v>0</v>
      </c>
      <c r="BJ188" s="18" t="s">
        <v>121</v>
      </c>
      <c r="BK188" s="227">
        <f>ROUND(I188*H188,2)</f>
        <v>0</v>
      </c>
      <c r="BL188" s="18" t="s">
        <v>120</v>
      </c>
      <c r="BM188" s="226" t="s">
        <v>220</v>
      </c>
    </row>
    <row r="189" s="14" customFormat="1">
      <c r="A189" s="14"/>
      <c r="B189" s="239"/>
      <c r="C189" s="240"/>
      <c r="D189" s="230" t="s">
        <v>123</v>
      </c>
      <c r="E189" s="240"/>
      <c r="F189" s="242" t="s">
        <v>221</v>
      </c>
      <c r="G189" s="240"/>
      <c r="H189" s="243">
        <v>23.760000000000002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123</v>
      </c>
      <c r="AU189" s="249" t="s">
        <v>121</v>
      </c>
      <c r="AV189" s="14" t="s">
        <v>121</v>
      </c>
      <c r="AW189" s="14" t="s">
        <v>4</v>
      </c>
      <c r="AX189" s="14" t="s">
        <v>80</v>
      </c>
      <c r="AY189" s="249" t="s">
        <v>114</v>
      </c>
    </row>
    <row r="190" s="12" customFormat="1" ht="22.8" customHeight="1">
      <c r="A190" s="12"/>
      <c r="B190" s="199"/>
      <c r="C190" s="200"/>
      <c r="D190" s="201" t="s">
        <v>74</v>
      </c>
      <c r="E190" s="212" t="s">
        <v>150</v>
      </c>
      <c r="F190" s="212" t="s">
        <v>222</v>
      </c>
      <c r="G190" s="200"/>
      <c r="H190" s="200"/>
      <c r="I190" s="203"/>
      <c r="J190" s="213">
        <f>BK190</f>
        <v>0</v>
      </c>
      <c r="K190" s="200"/>
      <c r="L190" s="204"/>
      <c r="M190" s="205"/>
      <c r="N190" s="206"/>
      <c r="O190" s="206"/>
      <c r="P190" s="207">
        <f>SUM(P191:P253)</f>
        <v>0</v>
      </c>
      <c r="Q190" s="206"/>
      <c r="R190" s="207">
        <f>SUM(R191:R253)</f>
        <v>32.903374999999997</v>
      </c>
      <c r="S190" s="206"/>
      <c r="T190" s="208">
        <f>SUM(T191:T253)</f>
        <v>2.54095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80</v>
      </c>
      <c r="AT190" s="210" t="s">
        <v>74</v>
      </c>
      <c r="AU190" s="210" t="s">
        <v>80</v>
      </c>
      <c r="AY190" s="209" t="s">
        <v>114</v>
      </c>
      <c r="BK190" s="211">
        <f>SUM(BK191:BK253)</f>
        <v>0</v>
      </c>
    </row>
    <row r="191" s="2" customFormat="1" ht="44.25" customHeight="1">
      <c r="A191" s="39"/>
      <c r="B191" s="40"/>
      <c r="C191" s="214" t="s">
        <v>223</v>
      </c>
      <c r="D191" s="214" t="s">
        <v>116</v>
      </c>
      <c r="E191" s="215" t="s">
        <v>224</v>
      </c>
      <c r="F191" s="216" t="s">
        <v>225</v>
      </c>
      <c r="G191" s="217" t="s">
        <v>181</v>
      </c>
      <c r="H191" s="218">
        <v>1060</v>
      </c>
      <c r="I191" s="219"/>
      <c r="J191" s="220">
        <f>ROUND(I191*H191,2)</f>
        <v>0</v>
      </c>
      <c r="K191" s="221"/>
      <c r="L191" s="45"/>
      <c r="M191" s="222" t="s">
        <v>1</v>
      </c>
      <c r="N191" s="223" t="s">
        <v>41</v>
      </c>
      <c r="O191" s="92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120</v>
      </c>
      <c r="AT191" s="226" t="s">
        <v>116</v>
      </c>
      <c r="AU191" s="226" t="s">
        <v>121</v>
      </c>
      <c r="AY191" s="18" t="s">
        <v>114</v>
      </c>
      <c r="BE191" s="227">
        <f>IF(N191="základná",J191,0)</f>
        <v>0</v>
      </c>
      <c r="BF191" s="227">
        <f>IF(N191="znížená",J191,0)</f>
        <v>0</v>
      </c>
      <c r="BG191" s="227">
        <f>IF(N191="zákl. prenesená",J191,0)</f>
        <v>0</v>
      </c>
      <c r="BH191" s="227">
        <f>IF(N191="zníž. prenesená",J191,0)</f>
        <v>0</v>
      </c>
      <c r="BI191" s="227">
        <f>IF(N191="nulová",J191,0)</f>
        <v>0</v>
      </c>
      <c r="BJ191" s="18" t="s">
        <v>121</v>
      </c>
      <c r="BK191" s="227">
        <f>ROUND(I191*H191,2)</f>
        <v>0</v>
      </c>
      <c r="BL191" s="18" t="s">
        <v>120</v>
      </c>
      <c r="BM191" s="226" t="s">
        <v>226</v>
      </c>
    </row>
    <row r="192" s="13" customFormat="1">
      <c r="A192" s="13"/>
      <c r="B192" s="228"/>
      <c r="C192" s="229"/>
      <c r="D192" s="230" t="s">
        <v>123</v>
      </c>
      <c r="E192" s="231" t="s">
        <v>1</v>
      </c>
      <c r="F192" s="232" t="s">
        <v>227</v>
      </c>
      <c r="G192" s="229"/>
      <c r="H192" s="231" t="s">
        <v>1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123</v>
      </c>
      <c r="AU192" s="238" t="s">
        <v>121</v>
      </c>
      <c r="AV192" s="13" t="s">
        <v>80</v>
      </c>
      <c r="AW192" s="13" t="s">
        <v>31</v>
      </c>
      <c r="AX192" s="13" t="s">
        <v>75</v>
      </c>
      <c r="AY192" s="238" t="s">
        <v>114</v>
      </c>
    </row>
    <row r="193" s="14" customFormat="1">
      <c r="A193" s="14"/>
      <c r="B193" s="239"/>
      <c r="C193" s="240"/>
      <c r="D193" s="230" t="s">
        <v>123</v>
      </c>
      <c r="E193" s="241" t="s">
        <v>1</v>
      </c>
      <c r="F193" s="242" t="s">
        <v>228</v>
      </c>
      <c r="G193" s="240"/>
      <c r="H193" s="243">
        <v>1060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123</v>
      </c>
      <c r="AU193" s="249" t="s">
        <v>121</v>
      </c>
      <c r="AV193" s="14" t="s">
        <v>121</v>
      </c>
      <c r="AW193" s="14" t="s">
        <v>31</v>
      </c>
      <c r="AX193" s="14" t="s">
        <v>75</v>
      </c>
      <c r="AY193" s="249" t="s">
        <v>114</v>
      </c>
    </row>
    <row r="194" s="15" customFormat="1">
      <c r="A194" s="15"/>
      <c r="B194" s="250"/>
      <c r="C194" s="251"/>
      <c r="D194" s="230" t="s">
        <v>123</v>
      </c>
      <c r="E194" s="252" t="s">
        <v>1</v>
      </c>
      <c r="F194" s="253" t="s">
        <v>126</v>
      </c>
      <c r="G194" s="251"/>
      <c r="H194" s="254">
        <v>1060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0" t="s">
        <v>123</v>
      </c>
      <c r="AU194" s="260" t="s">
        <v>121</v>
      </c>
      <c r="AV194" s="15" t="s">
        <v>120</v>
      </c>
      <c r="AW194" s="15" t="s">
        <v>31</v>
      </c>
      <c r="AX194" s="15" t="s">
        <v>80</v>
      </c>
      <c r="AY194" s="260" t="s">
        <v>114</v>
      </c>
    </row>
    <row r="195" s="2" customFormat="1" ht="16.5" customHeight="1">
      <c r="A195" s="39"/>
      <c r="B195" s="40"/>
      <c r="C195" s="272" t="s">
        <v>7</v>
      </c>
      <c r="D195" s="272" t="s">
        <v>172</v>
      </c>
      <c r="E195" s="273" t="s">
        <v>229</v>
      </c>
      <c r="F195" s="274" t="s">
        <v>230</v>
      </c>
      <c r="G195" s="275" t="s">
        <v>163</v>
      </c>
      <c r="H195" s="276">
        <v>24.379999999999999</v>
      </c>
      <c r="I195" s="277"/>
      <c r="J195" s="278">
        <f>ROUND(I195*H195,2)</f>
        <v>0</v>
      </c>
      <c r="K195" s="279"/>
      <c r="L195" s="280"/>
      <c r="M195" s="281" t="s">
        <v>1</v>
      </c>
      <c r="N195" s="282" t="s">
        <v>41</v>
      </c>
      <c r="O195" s="92"/>
      <c r="P195" s="224">
        <f>O195*H195</f>
        <v>0</v>
      </c>
      <c r="Q195" s="224">
        <v>1</v>
      </c>
      <c r="R195" s="224">
        <f>Q195*H195</f>
        <v>24.379999999999999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167</v>
      </c>
      <c r="AT195" s="226" t="s">
        <v>172</v>
      </c>
      <c r="AU195" s="226" t="s">
        <v>121</v>
      </c>
      <c r="AY195" s="18" t="s">
        <v>114</v>
      </c>
      <c r="BE195" s="227">
        <f>IF(N195="základná",J195,0)</f>
        <v>0</v>
      </c>
      <c r="BF195" s="227">
        <f>IF(N195="znížená",J195,0)</f>
        <v>0</v>
      </c>
      <c r="BG195" s="227">
        <f>IF(N195="zákl. prenesená",J195,0)</f>
        <v>0</v>
      </c>
      <c r="BH195" s="227">
        <f>IF(N195="zníž. prenesená",J195,0)</f>
        <v>0</v>
      </c>
      <c r="BI195" s="227">
        <f>IF(N195="nulová",J195,0)</f>
        <v>0</v>
      </c>
      <c r="BJ195" s="18" t="s">
        <v>121</v>
      </c>
      <c r="BK195" s="227">
        <f>ROUND(I195*H195,2)</f>
        <v>0</v>
      </c>
      <c r="BL195" s="18" t="s">
        <v>120</v>
      </c>
      <c r="BM195" s="226" t="s">
        <v>231</v>
      </c>
    </row>
    <row r="196" s="14" customFormat="1">
      <c r="A196" s="14"/>
      <c r="B196" s="239"/>
      <c r="C196" s="240"/>
      <c r="D196" s="230" t="s">
        <v>123</v>
      </c>
      <c r="E196" s="241" t="s">
        <v>1</v>
      </c>
      <c r="F196" s="242" t="s">
        <v>232</v>
      </c>
      <c r="G196" s="240"/>
      <c r="H196" s="243">
        <v>24.379999999999999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123</v>
      </c>
      <c r="AU196" s="249" t="s">
        <v>121</v>
      </c>
      <c r="AV196" s="14" t="s">
        <v>121</v>
      </c>
      <c r="AW196" s="14" t="s">
        <v>31</v>
      </c>
      <c r="AX196" s="14" t="s">
        <v>75</v>
      </c>
      <c r="AY196" s="249" t="s">
        <v>114</v>
      </c>
    </row>
    <row r="197" s="15" customFormat="1">
      <c r="A197" s="15"/>
      <c r="B197" s="250"/>
      <c r="C197" s="251"/>
      <c r="D197" s="230" t="s">
        <v>123</v>
      </c>
      <c r="E197" s="252" t="s">
        <v>1</v>
      </c>
      <c r="F197" s="253" t="s">
        <v>126</v>
      </c>
      <c r="G197" s="251"/>
      <c r="H197" s="254">
        <v>24.379999999999999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0" t="s">
        <v>123</v>
      </c>
      <c r="AU197" s="260" t="s">
        <v>121</v>
      </c>
      <c r="AV197" s="15" t="s">
        <v>120</v>
      </c>
      <c r="AW197" s="15" t="s">
        <v>31</v>
      </c>
      <c r="AX197" s="15" t="s">
        <v>80</v>
      </c>
      <c r="AY197" s="260" t="s">
        <v>114</v>
      </c>
    </row>
    <row r="198" s="2" customFormat="1" ht="16.5" customHeight="1">
      <c r="A198" s="39"/>
      <c r="B198" s="40"/>
      <c r="C198" s="214" t="s">
        <v>233</v>
      </c>
      <c r="D198" s="214" t="s">
        <v>116</v>
      </c>
      <c r="E198" s="215" t="s">
        <v>234</v>
      </c>
      <c r="F198" s="216" t="s">
        <v>235</v>
      </c>
      <c r="G198" s="217" t="s">
        <v>181</v>
      </c>
      <c r="H198" s="218">
        <v>1060</v>
      </c>
      <c r="I198" s="219"/>
      <c r="J198" s="220">
        <f>ROUND(I198*H198,2)</f>
        <v>0</v>
      </c>
      <c r="K198" s="221"/>
      <c r="L198" s="45"/>
      <c r="M198" s="222" t="s">
        <v>1</v>
      </c>
      <c r="N198" s="223" t="s">
        <v>41</v>
      </c>
      <c r="O198" s="92"/>
      <c r="P198" s="224">
        <f>O198*H198</f>
        <v>0</v>
      </c>
      <c r="Q198" s="224">
        <v>0</v>
      </c>
      <c r="R198" s="224">
        <f>Q198*H198</f>
        <v>0</v>
      </c>
      <c r="S198" s="224">
        <v>0.0023</v>
      </c>
      <c r="T198" s="225">
        <f>S198*H198</f>
        <v>2.4380000000000002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120</v>
      </c>
      <c r="AT198" s="226" t="s">
        <v>116</v>
      </c>
      <c r="AU198" s="226" t="s">
        <v>121</v>
      </c>
      <c r="AY198" s="18" t="s">
        <v>114</v>
      </c>
      <c r="BE198" s="227">
        <f>IF(N198="základná",J198,0)</f>
        <v>0</v>
      </c>
      <c r="BF198" s="227">
        <f>IF(N198="znížená",J198,0)</f>
        <v>0</v>
      </c>
      <c r="BG198" s="227">
        <f>IF(N198="zákl. prenesená",J198,0)</f>
        <v>0</v>
      </c>
      <c r="BH198" s="227">
        <f>IF(N198="zníž. prenesená",J198,0)</f>
        <v>0</v>
      </c>
      <c r="BI198" s="227">
        <f>IF(N198="nulová",J198,0)</f>
        <v>0</v>
      </c>
      <c r="BJ198" s="18" t="s">
        <v>121</v>
      </c>
      <c r="BK198" s="227">
        <f>ROUND(I198*H198,2)</f>
        <v>0</v>
      </c>
      <c r="BL198" s="18" t="s">
        <v>120</v>
      </c>
      <c r="BM198" s="226" t="s">
        <v>236</v>
      </c>
    </row>
    <row r="199" s="14" customFormat="1">
      <c r="A199" s="14"/>
      <c r="B199" s="239"/>
      <c r="C199" s="240"/>
      <c r="D199" s="230" t="s">
        <v>123</v>
      </c>
      <c r="E199" s="241" t="s">
        <v>1</v>
      </c>
      <c r="F199" s="242" t="s">
        <v>228</v>
      </c>
      <c r="G199" s="240"/>
      <c r="H199" s="243">
        <v>1060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123</v>
      </c>
      <c r="AU199" s="249" t="s">
        <v>121</v>
      </c>
      <c r="AV199" s="14" t="s">
        <v>121</v>
      </c>
      <c r="AW199" s="14" t="s">
        <v>31</v>
      </c>
      <c r="AX199" s="14" t="s">
        <v>80</v>
      </c>
      <c r="AY199" s="249" t="s">
        <v>114</v>
      </c>
    </row>
    <row r="200" s="2" customFormat="1" ht="21.75" customHeight="1">
      <c r="A200" s="39"/>
      <c r="B200" s="40"/>
      <c r="C200" s="214" t="s">
        <v>237</v>
      </c>
      <c r="D200" s="214" t="s">
        <v>116</v>
      </c>
      <c r="E200" s="215" t="s">
        <v>238</v>
      </c>
      <c r="F200" s="216" t="s">
        <v>239</v>
      </c>
      <c r="G200" s="217" t="s">
        <v>181</v>
      </c>
      <c r="H200" s="218">
        <v>1060</v>
      </c>
      <c r="I200" s="219"/>
      <c r="J200" s="220">
        <f>ROUND(I200*H200,2)</f>
        <v>0</v>
      </c>
      <c r="K200" s="221"/>
      <c r="L200" s="45"/>
      <c r="M200" s="222" t="s">
        <v>1</v>
      </c>
      <c r="N200" s="223" t="s">
        <v>41</v>
      </c>
      <c r="O200" s="92"/>
      <c r="P200" s="224">
        <f>O200*H200</f>
        <v>0</v>
      </c>
      <c r="Q200" s="224">
        <v>0.00027</v>
      </c>
      <c r="R200" s="224">
        <f>Q200*H200</f>
        <v>0.28620000000000001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120</v>
      </c>
      <c r="AT200" s="226" t="s">
        <v>116</v>
      </c>
      <c r="AU200" s="226" t="s">
        <v>121</v>
      </c>
      <c r="AY200" s="18" t="s">
        <v>114</v>
      </c>
      <c r="BE200" s="227">
        <f>IF(N200="základná",J200,0)</f>
        <v>0</v>
      </c>
      <c r="BF200" s="227">
        <f>IF(N200="znížená",J200,0)</f>
        <v>0</v>
      </c>
      <c r="BG200" s="227">
        <f>IF(N200="zákl. prenesená",J200,0)</f>
        <v>0</v>
      </c>
      <c r="BH200" s="227">
        <f>IF(N200="zníž. prenesená",J200,0)</f>
        <v>0</v>
      </c>
      <c r="BI200" s="227">
        <f>IF(N200="nulová",J200,0)</f>
        <v>0</v>
      </c>
      <c r="BJ200" s="18" t="s">
        <v>121</v>
      </c>
      <c r="BK200" s="227">
        <f>ROUND(I200*H200,2)</f>
        <v>0</v>
      </c>
      <c r="BL200" s="18" t="s">
        <v>120</v>
      </c>
      <c r="BM200" s="226" t="s">
        <v>240</v>
      </c>
    </row>
    <row r="201" s="14" customFormat="1">
      <c r="A201" s="14"/>
      <c r="B201" s="239"/>
      <c r="C201" s="240"/>
      <c r="D201" s="230" t="s">
        <v>123</v>
      </c>
      <c r="E201" s="241" t="s">
        <v>1</v>
      </c>
      <c r="F201" s="242" t="s">
        <v>241</v>
      </c>
      <c r="G201" s="240"/>
      <c r="H201" s="243">
        <v>1060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9" t="s">
        <v>123</v>
      </c>
      <c r="AU201" s="249" t="s">
        <v>121</v>
      </c>
      <c r="AV201" s="14" t="s">
        <v>121</v>
      </c>
      <c r="AW201" s="14" t="s">
        <v>31</v>
      </c>
      <c r="AX201" s="14" t="s">
        <v>75</v>
      </c>
      <c r="AY201" s="249" t="s">
        <v>114</v>
      </c>
    </row>
    <row r="202" s="15" customFormat="1">
      <c r="A202" s="15"/>
      <c r="B202" s="250"/>
      <c r="C202" s="251"/>
      <c r="D202" s="230" t="s">
        <v>123</v>
      </c>
      <c r="E202" s="252" t="s">
        <v>1</v>
      </c>
      <c r="F202" s="253" t="s">
        <v>126</v>
      </c>
      <c r="G202" s="251"/>
      <c r="H202" s="254">
        <v>1060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0" t="s">
        <v>123</v>
      </c>
      <c r="AU202" s="260" t="s">
        <v>121</v>
      </c>
      <c r="AV202" s="15" t="s">
        <v>120</v>
      </c>
      <c r="AW202" s="15" t="s">
        <v>31</v>
      </c>
      <c r="AX202" s="15" t="s">
        <v>80</v>
      </c>
      <c r="AY202" s="260" t="s">
        <v>114</v>
      </c>
    </row>
    <row r="203" s="2" customFormat="1" ht="21.75" customHeight="1">
      <c r="A203" s="39"/>
      <c r="B203" s="40"/>
      <c r="C203" s="272" t="s">
        <v>242</v>
      </c>
      <c r="D203" s="272" t="s">
        <v>172</v>
      </c>
      <c r="E203" s="273" t="s">
        <v>243</v>
      </c>
      <c r="F203" s="274" t="s">
        <v>244</v>
      </c>
      <c r="G203" s="275" t="s">
        <v>119</v>
      </c>
      <c r="H203" s="276">
        <v>880</v>
      </c>
      <c r="I203" s="277"/>
      <c r="J203" s="278">
        <f>ROUND(I203*H203,2)</f>
        <v>0</v>
      </c>
      <c r="K203" s="279"/>
      <c r="L203" s="280"/>
      <c r="M203" s="281" t="s">
        <v>1</v>
      </c>
      <c r="N203" s="282" t="s">
        <v>41</v>
      </c>
      <c r="O203" s="92"/>
      <c r="P203" s="224">
        <f>O203*H203</f>
        <v>0</v>
      </c>
      <c r="Q203" s="224">
        <v>0.00010000000000000001</v>
      </c>
      <c r="R203" s="224">
        <f>Q203*H203</f>
        <v>0.088000000000000009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167</v>
      </c>
      <c r="AT203" s="226" t="s">
        <v>172</v>
      </c>
      <c r="AU203" s="226" t="s">
        <v>121</v>
      </c>
      <c r="AY203" s="18" t="s">
        <v>114</v>
      </c>
      <c r="BE203" s="227">
        <f>IF(N203="základná",J203,0)</f>
        <v>0</v>
      </c>
      <c r="BF203" s="227">
        <f>IF(N203="znížená",J203,0)</f>
        <v>0</v>
      </c>
      <c r="BG203" s="227">
        <f>IF(N203="zákl. prenesená",J203,0)</f>
        <v>0</v>
      </c>
      <c r="BH203" s="227">
        <f>IF(N203="zníž. prenesená",J203,0)</f>
        <v>0</v>
      </c>
      <c r="BI203" s="227">
        <f>IF(N203="nulová",J203,0)</f>
        <v>0</v>
      </c>
      <c r="BJ203" s="18" t="s">
        <v>121</v>
      </c>
      <c r="BK203" s="227">
        <f>ROUND(I203*H203,2)</f>
        <v>0</v>
      </c>
      <c r="BL203" s="18" t="s">
        <v>120</v>
      </c>
      <c r="BM203" s="226" t="s">
        <v>245</v>
      </c>
    </row>
    <row r="204" s="14" customFormat="1">
      <c r="A204" s="14"/>
      <c r="B204" s="239"/>
      <c r="C204" s="240"/>
      <c r="D204" s="230" t="s">
        <v>123</v>
      </c>
      <c r="E204" s="241" t="s">
        <v>1</v>
      </c>
      <c r="F204" s="242" t="s">
        <v>246</v>
      </c>
      <c r="G204" s="240"/>
      <c r="H204" s="243">
        <v>800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123</v>
      </c>
      <c r="AU204" s="249" t="s">
        <v>121</v>
      </c>
      <c r="AV204" s="14" t="s">
        <v>121</v>
      </c>
      <c r="AW204" s="14" t="s">
        <v>31</v>
      </c>
      <c r="AX204" s="14" t="s">
        <v>75</v>
      </c>
      <c r="AY204" s="249" t="s">
        <v>114</v>
      </c>
    </row>
    <row r="205" s="15" customFormat="1">
      <c r="A205" s="15"/>
      <c r="B205" s="250"/>
      <c r="C205" s="251"/>
      <c r="D205" s="230" t="s">
        <v>123</v>
      </c>
      <c r="E205" s="252" t="s">
        <v>1</v>
      </c>
      <c r="F205" s="253" t="s">
        <v>126</v>
      </c>
      <c r="G205" s="251"/>
      <c r="H205" s="254">
        <v>800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0" t="s">
        <v>123</v>
      </c>
      <c r="AU205" s="260" t="s">
        <v>121</v>
      </c>
      <c r="AV205" s="15" t="s">
        <v>120</v>
      </c>
      <c r="AW205" s="15" t="s">
        <v>31</v>
      </c>
      <c r="AX205" s="15" t="s">
        <v>80</v>
      </c>
      <c r="AY205" s="260" t="s">
        <v>114</v>
      </c>
    </row>
    <row r="206" s="14" customFormat="1">
      <c r="A206" s="14"/>
      <c r="B206" s="239"/>
      <c r="C206" s="240"/>
      <c r="D206" s="230" t="s">
        <v>123</v>
      </c>
      <c r="E206" s="240"/>
      <c r="F206" s="242" t="s">
        <v>247</v>
      </c>
      <c r="G206" s="240"/>
      <c r="H206" s="243">
        <v>880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123</v>
      </c>
      <c r="AU206" s="249" t="s">
        <v>121</v>
      </c>
      <c r="AV206" s="14" t="s">
        <v>121</v>
      </c>
      <c r="AW206" s="14" t="s">
        <v>4</v>
      </c>
      <c r="AX206" s="14" t="s">
        <v>80</v>
      </c>
      <c r="AY206" s="249" t="s">
        <v>114</v>
      </c>
    </row>
    <row r="207" s="2" customFormat="1" ht="16.5" customHeight="1">
      <c r="A207" s="39"/>
      <c r="B207" s="40"/>
      <c r="C207" s="272" t="s">
        <v>248</v>
      </c>
      <c r="D207" s="272" t="s">
        <v>172</v>
      </c>
      <c r="E207" s="273" t="s">
        <v>249</v>
      </c>
      <c r="F207" s="274" t="s">
        <v>250</v>
      </c>
      <c r="G207" s="275" t="s">
        <v>251</v>
      </c>
      <c r="H207" s="276">
        <v>216</v>
      </c>
      <c r="I207" s="277"/>
      <c r="J207" s="278">
        <f>ROUND(I207*H207,2)</f>
        <v>0</v>
      </c>
      <c r="K207" s="279"/>
      <c r="L207" s="280"/>
      <c r="M207" s="281" t="s">
        <v>1</v>
      </c>
      <c r="N207" s="282" t="s">
        <v>41</v>
      </c>
      <c r="O207" s="92"/>
      <c r="P207" s="224">
        <f>O207*H207</f>
        <v>0</v>
      </c>
      <c r="Q207" s="224">
        <v>0.00010000000000000001</v>
      </c>
      <c r="R207" s="224">
        <f>Q207*H207</f>
        <v>0.021600000000000001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167</v>
      </c>
      <c r="AT207" s="226" t="s">
        <v>172</v>
      </c>
      <c r="AU207" s="226" t="s">
        <v>121</v>
      </c>
      <c r="AY207" s="18" t="s">
        <v>114</v>
      </c>
      <c r="BE207" s="227">
        <f>IF(N207="základná",J207,0)</f>
        <v>0</v>
      </c>
      <c r="BF207" s="227">
        <f>IF(N207="znížená",J207,0)</f>
        <v>0</v>
      </c>
      <c r="BG207" s="227">
        <f>IF(N207="zákl. prenesená",J207,0)</f>
        <v>0</v>
      </c>
      <c r="BH207" s="227">
        <f>IF(N207="zníž. prenesená",J207,0)</f>
        <v>0</v>
      </c>
      <c r="BI207" s="227">
        <f>IF(N207="nulová",J207,0)</f>
        <v>0</v>
      </c>
      <c r="BJ207" s="18" t="s">
        <v>121</v>
      </c>
      <c r="BK207" s="227">
        <f>ROUND(I207*H207,2)</f>
        <v>0</v>
      </c>
      <c r="BL207" s="18" t="s">
        <v>120</v>
      </c>
      <c r="BM207" s="226" t="s">
        <v>252</v>
      </c>
    </row>
    <row r="208" s="2" customFormat="1" ht="55.5" customHeight="1">
      <c r="A208" s="39"/>
      <c r="B208" s="40"/>
      <c r="C208" s="272" t="s">
        <v>253</v>
      </c>
      <c r="D208" s="272" t="s">
        <v>172</v>
      </c>
      <c r="E208" s="273" t="s">
        <v>254</v>
      </c>
      <c r="F208" s="274" t="s">
        <v>255</v>
      </c>
      <c r="G208" s="275" t="s">
        <v>181</v>
      </c>
      <c r="H208" s="276">
        <v>1113</v>
      </c>
      <c r="I208" s="277"/>
      <c r="J208" s="278">
        <f>ROUND(I208*H208,2)</f>
        <v>0</v>
      </c>
      <c r="K208" s="279"/>
      <c r="L208" s="280"/>
      <c r="M208" s="281" t="s">
        <v>1</v>
      </c>
      <c r="N208" s="282" t="s">
        <v>41</v>
      </c>
      <c r="O208" s="92"/>
      <c r="P208" s="224">
        <f>O208*H208</f>
        <v>0</v>
      </c>
      <c r="Q208" s="224">
        <v>0.0018</v>
      </c>
      <c r="R208" s="224">
        <f>Q208*H208</f>
        <v>2.0034000000000001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167</v>
      </c>
      <c r="AT208" s="226" t="s">
        <v>172</v>
      </c>
      <c r="AU208" s="226" t="s">
        <v>121</v>
      </c>
      <c r="AY208" s="18" t="s">
        <v>114</v>
      </c>
      <c r="BE208" s="227">
        <f>IF(N208="základná",J208,0)</f>
        <v>0</v>
      </c>
      <c r="BF208" s="227">
        <f>IF(N208="znížená",J208,0)</f>
        <v>0</v>
      </c>
      <c r="BG208" s="227">
        <f>IF(N208="zákl. prenesená",J208,0)</f>
        <v>0</v>
      </c>
      <c r="BH208" s="227">
        <f>IF(N208="zníž. prenesená",J208,0)</f>
        <v>0</v>
      </c>
      <c r="BI208" s="227">
        <f>IF(N208="nulová",J208,0)</f>
        <v>0</v>
      </c>
      <c r="BJ208" s="18" t="s">
        <v>121</v>
      </c>
      <c r="BK208" s="227">
        <f>ROUND(I208*H208,2)</f>
        <v>0</v>
      </c>
      <c r="BL208" s="18" t="s">
        <v>120</v>
      </c>
      <c r="BM208" s="226" t="s">
        <v>256</v>
      </c>
    </row>
    <row r="209" s="14" customFormat="1">
      <c r="A209" s="14"/>
      <c r="B209" s="239"/>
      <c r="C209" s="240"/>
      <c r="D209" s="230" t="s">
        <v>123</v>
      </c>
      <c r="E209" s="240"/>
      <c r="F209" s="242" t="s">
        <v>257</v>
      </c>
      <c r="G209" s="240"/>
      <c r="H209" s="243">
        <v>1113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123</v>
      </c>
      <c r="AU209" s="249" t="s">
        <v>121</v>
      </c>
      <c r="AV209" s="14" t="s">
        <v>121</v>
      </c>
      <c r="AW209" s="14" t="s">
        <v>4</v>
      </c>
      <c r="AX209" s="14" t="s">
        <v>80</v>
      </c>
      <c r="AY209" s="249" t="s">
        <v>114</v>
      </c>
    </row>
    <row r="210" s="2" customFormat="1" ht="66.75" customHeight="1">
      <c r="A210" s="39"/>
      <c r="B210" s="40"/>
      <c r="C210" s="272" t="s">
        <v>258</v>
      </c>
      <c r="D210" s="272" t="s">
        <v>172</v>
      </c>
      <c r="E210" s="273" t="s">
        <v>259</v>
      </c>
      <c r="F210" s="274" t="s">
        <v>260</v>
      </c>
      <c r="G210" s="275" t="s">
        <v>261</v>
      </c>
      <c r="H210" s="276">
        <v>485</v>
      </c>
      <c r="I210" s="277"/>
      <c r="J210" s="278">
        <f>ROUND(I210*H210,2)</f>
        <v>0</v>
      </c>
      <c r="K210" s="279"/>
      <c r="L210" s="280"/>
      <c r="M210" s="281" t="s">
        <v>1</v>
      </c>
      <c r="N210" s="282" t="s">
        <v>41</v>
      </c>
      <c r="O210" s="92"/>
      <c r="P210" s="224">
        <f>O210*H210</f>
        <v>0</v>
      </c>
      <c r="Q210" s="224">
        <v>0.0018</v>
      </c>
      <c r="R210" s="224">
        <f>Q210*H210</f>
        <v>0.873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167</v>
      </c>
      <c r="AT210" s="226" t="s">
        <v>172</v>
      </c>
      <c r="AU210" s="226" t="s">
        <v>121</v>
      </c>
      <c r="AY210" s="18" t="s">
        <v>114</v>
      </c>
      <c r="BE210" s="227">
        <f>IF(N210="základná",J210,0)</f>
        <v>0</v>
      </c>
      <c r="BF210" s="227">
        <f>IF(N210="znížená",J210,0)</f>
        <v>0</v>
      </c>
      <c r="BG210" s="227">
        <f>IF(N210="zákl. prenesená",J210,0)</f>
        <v>0</v>
      </c>
      <c r="BH210" s="227">
        <f>IF(N210="zníž. prenesená",J210,0)</f>
        <v>0</v>
      </c>
      <c r="BI210" s="227">
        <f>IF(N210="nulová",J210,0)</f>
        <v>0</v>
      </c>
      <c r="BJ210" s="18" t="s">
        <v>121</v>
      </c>
      <c r="BK210" s="227">
        <f>ROUND(I210*H210,2)</f>
        <v>0</v>
      </c>
      <c r="BL210" s="18" t="s">
        <v>120</v>
      </c>
      <c r="BM210" s="226" t="s">
        <v>262</v>
      </c>
    </row>
    <row r="211" s="14" customFormat="1">
      <c r="A211" s="14"/>
      <c r="B211" s="239"/>
      <c r="C211" s="240"/>
      <c r="D211" s="230" t="s">
        <v>123</v>
      </c>
      <c r="E211" s="241" t="s">
        <v>1</v>
      </c>
      <c r="F211" s="242" t="s">
        <v>263</v>
      </c>
      <c r="G211" s="240"/>
      <c r="H211" s="243">
        <v>485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123</v>
      </c>
      <c r="AU211" s="249" t="s">
        <v>121</v>
      </c>
      <c r="AV211" s="14" t="s">
        <v>121</v>
      </c>
      <c r="AW211" s="14" t="s">
        <v>31</v>
      </c>
      <c r="AX211" s="14" t="s">
        <v>75</v>
      </c>
      <c r="AY211" s="249" t="s">
        <v>114</v>
      </c>
    </row>
    <row r="212" s="15" customFormat="1">
      <c r="A212" s="15"/>
      <c r="B212" s="250"/>
      <c r="C212" s="251"/>
      <c r="D212" s="230" t="s">
        <v>123</v>
      </c>
      <c r="E212" s="252" t="s">
        <v>1</v>
      </c>
      <c r="F212" s="253" t="s">
        <v>126</v>
      </c>
      <c r="G212" s="251"/>
      <c r="H212" s="254">
        <v>485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0" t="s">
        <v>123</v>
      </c>
      <c r="AU212" s="260" t="s">
        <v>121</v>
      </c>
      <c r="AV212" s="15" t="s">
        <v>120</v>
      </c>
      <c r="AW212" s="15" t="s">
        <v>31</v>
      </c>
      <c r="AX212" s="15" t="s">
        <v>80</v>
      </c>
      <c r="AY212" s="260" t="s">
        <v>114</v>
      </c>
    </row>
    <row r="213" s="2" customFormat="1" ht="16.5" customHeight="1">
      <c r="A213" s="39"/>
      <c r="B213" s="40"/>
      <c r="C213" s="214" t="s">
        <v>264</v>
      </c>
      <c r="D213" s="214" t="s">
        <v>116</v>
      </c>
      <c r="E213" s="215" t="s">
        <v>265</v>
      </c>
      <c r="F213" s="216" t="s">
        <v>266</v>
      </c>
      <c r="G213" s="217" t="s">
        <v>267</v>
      </c>
      <c r="H213" s="218">
        <v>1</v>
      </c>
      <c r="I213" s="219"/>
      <c r="J213" s="220">
        <f>ROUND(I213*H213,2)</f>
        <v>0</v>
      </c>
      <c r="K213" s="221"/>
      <c r="L213" s="45"/>
      <c r="M213" s="222" t="s">
        <v>1</v>
      </c>
      <c r="N213" s="223" t="s">
        <v>41</v>
      </c>
      <c r="O213" s="92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120</v>
      </c>
      <c r="AT213" s="226" t="s">
        <v>116</v>
      </c>
      <c r="AU213" s="226" t="s">
        <v>121</v>
      </c>
      <c r="AY213" s="18" t="s">
        <v>114</v>
      </c>
      <c r="BE213" s="227">
        <f>IF(N213="základná",J213,0)</f>
        <v>0</v>
      </c>
      <c r="BF213" s="227">
        <f>IF(N213="znížená",J213,0)</f>
        <v>0</v>
      </c>
      <c r="BG213" s="227">
        <f>IF(N213="zákl. prenesená",J213,0)</f>
        <v>0</v>
      </c>
      <c r="BH213" s="227">
        <f>IF(N213="zníž. prenesená",J213,0)</f>
        <v>0</v>
      </c>
      <c r="BI213" s="227">
        <f>IF(N213="nulová",J213,0)</f>
        <v>0</v>
      </c>
      <c r="BJ213" s="18" t="s">
        <v>121</v>
      </c>
      <c r="BK213" s="227">
        <f>ROUND(I213*H213,2)</f>
        <v>0</v>
      </c>
      <c r="BL213" s="18" t="s">
        <v>120</v>
      </c>
      <c r="BM213" s="226" t="s">
        <v>268</v>
      </c>
    </row>
    <row r="214" s="2" customFormat="1" ht="21.75" customHeight="1">
      <c r="A214" s="39"/>
      <c r="B214" s="40"/>
      <c r="C214" s="214" t="s">
        <v>269</v>
      </c>
      <c r="D214" s="214" t="s">
        <v>116</v>
      </c>
      <c r="E214" s="215" t="s">
        <v>270</v>
      </c>
      <c r="F214" s="216" t="s">
        <v>271</v>
      </c>
      <c r="G214" s="217" t="s">
        <v>181</v>
      </c>
      <c r="H214" s="218">
        <v>389.69999999999999</v>
      </c>
      <c r="I214" s="219"/>
      <c r="J214" s="220">
        <f>ROUND(I214*H214,2)</f>
        <v>0</v>
      </c>
      <c r="K214" s="221"/>
      <c r="L214" s="45"/>
      <c r="M214" s="222" t="s">
        <v>1</v>
      </c>
      <c r="N214" s="223" t="s">
        <v>41</v>
      </c>
      <c r="O214" s="92"/>
      <c r="P214" s="224">
        <f>O214*H214</f>
        <v>0</v>
      </c>
      <c r="Q214" s="224">
        <v>0.0015</v>
      </c>
      <c r="R214" s="224">
        <f>Q214*H214</f>
        <v>0.58455000000000001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120</v>
      </c>
      <c r="AT214" s="226" t="s">
        <v>116</v>
      </c>
      <c r="AU214" s="226" t="s">
        <v>121</v>
      </c>
      <c r="AY214" s="18" t="s">
        <v>114</v>
      </c>
      <c r="BE214" s="227">
        <f>IF(N214="základná",J214,0)</f>
        <v>0</v>
      </c>
      <c r="BF214" s="227">
        <f>IF(N214="znížená",J214,0)</f>
        <v>0</v>
      </c>
      <c r="BG214" s="227">
        <f>IF(N214="zákl. prenesená",J214,0)</f>
        <v>0</v>
      </c>
      <c r="BH214" s="227">
        <f>IF(N214="zníž. prenesená",J214,0)</f>
        <v>0</v>
      </c>
      <c r="BI214" s="227">
        <f>IF(N214="nulová",J214,0)</f>
        <v>0</v>
      </c>
      <c r="BJ214" s="18" t="s">
        <v>121</v>
      </c>
      <c r="BK214" s="227">
        <f>ROUND(I214*H214,2)</f>
        <v>0</v>
      </c>
      <c r="BL214" s="18" t="s">
        <v>120</v>
      </c>
      <c r="BM214" s="226" t="s">
        <v>272</v>
      </c>
    </row>
    <row r="215" s="13" customFormat="1">
      <c r="A215" s="13"/>
      <c r="B215" s="228"/>
      <c r="C215" s="229"/>
      <c r="D215" s="230" t="s">
        <v>123</v>
      </c>
      <c r="E215" s="231" t="s">
        <v>1</v>
      </c>
      <c r="F215" s="232" t="s">
        <v>273</v>
      </c>
      <c r="G215" s="229"/>
      <c r="H215" s="231" t="s">
        <v>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123</v>
      </c>
      <c r="AU215" s="238" t="s">
        <v>121</v>
      </c>
      <c r="AV215" s="13" t="s">
        <v>80</v>
      </c>
      <c r="AW215" s="13" t="s">
        <v>31</v>
      </c>
      <c r="AX215" s="13" t="s">
        <v>75</v>
      </c>
      <c r="AY215" s="238" t="s">
        <v>114</v>
      </c>
    </row>
    <row r="216" s="14" customFormat="1">
      <c r="A216" s="14"/>
      <c r="B216" s="239"/>
      <c r="C216" s="240"/>
      <c r="D216" s="230" t="s">
        <v>123</v>
      </c>
      <c r="E216" s="241" t="s">
        <v>1</v>
      </c>
      <c r="F216" s="242" t="s">
        <v>274</v>
      </c>
      <c r="G216" s="240"/>
      <c r="H216" s="243">
        <v>389.69999999999999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123</v>
      </c>
      <c r="AU216" s="249" t="s">
        <v>121</v>
      </c>
      <c r="AV216" s="14" t="s">
        <v>121</v>
      </c>
      <c r="AW216" s="14" t="s">
        <v>31</v>
      </c>
      <c r="AX216" s="14" t="s">
        <v>75</v>
      </c>
      <c r="AY216" s="249" t="s">
        <v>114</v>
      </c>
    </row>
    <row r="217" s="15" customFormat="1">
      <c r="A217" s="15"/>
      <c r="B217" s="250"/>
      <c r="C217" s="251"/>
      <c r="D217" s="230" t="s">
        <v>123</v>
      </c>
      <c r="E217" s="252" t="s">
        <v>1</v>
      </c>
      <c r="F217" s="253" t="s">
        <v>126</v>
      </c>
      <c r="G217" s="251"/>
      <c r="H217" s="254">
        <v>389.69999999999999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0" t="s">
        <v>123</v>
      </c>
      <c r="AU217" s="260" t="s">
        <v>121</v>
      </c>
      <c r="AV217" s="15" t="s">
        <v>120</v>
      </c>
      <c r="AW217" s="15" t="s">
        <v>31</v>
      </c>
      <c r="AX217" s="15" t="s">
        <v>80</v>
      </c>
      <c r="AY217" s="260" t="s">
        <v>114</v>
      </c>
    </row>
    <row r="218" s="2" customFormat="1" ht="21.75" customHeight="1">
      <c r="A218" s="39"/>
      <c r="B218" s="40"/>
      <c r="C218" s="214" t="s">
        <v>275</v>
      </c>
      <c r="D218" s="214" t="s">
        <v>116</v>
      </c>
      <c r="E218" s="215" t="s">
        <v>276</v>
      </c>
      <c r="F218" s="216" t="s">
        <v>277</v>
      </c>
      <c r="G218" s="217" t="s">
        <v>181</v>
      </c>
      <c r="H218" s="218">
        <v>194.84999999999999</v>
      </c>
      <c r="I218" s="219"/>
      <c r="J218" s="220">
        <f>ROUND(I218*H218,2)</f>
        <v>0</v>
      </c>
      <c r="K218" s="221"/>
      <c r="L218" s="45"/>
      <c r="M218" s="222" t="s">
        <v>1</v>
      </c>
      <c r="N218" s="223" t="s">
        <v>41</v>
      </c>
      <c r="O218" s="92"/>
      <c r="P218" s="224">
        <f>O218*H218</f>
        <v>0</v>
      </c>
      <c r="Q218" s="224">
        <v>0.0015</v>
      </c>
      <c r="R218" s="224">
        <f>Q218*H218</f>
        <v>0.29227500000000001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120</v>
      </c>
      <c r="AT218" s="226" t="s">
        <v>116</v>
      </c>
      <c r="AU218" s="226" t="s">
        <v>121</v>
      </c>
      <c r="AY218" s="18" t="s">
        <v>114</v>
      </c>
      <c r="BE218" s="227">
        <f>IF(N218="základná",J218,0)</f>
        <v>0</v>
      </c>
      <c r="BF218" s="227">
        <f>IF(N218="znížená",J218,0)</f>
        <v>0</v>
      </c>
      <c r="BG218" s="227">
        <f>IF(N218="zákl. prenesená",J218,0)</f>
        <v>0</v>
      </c>
      <c r="BH218" s="227">
        <f>IF(N218="zníž. prenesená",J218,0)</f>
        <v>0</v>
      </c>
      <c r="BI218" s="227">
        <f>IF(N218="nulová",J218,0)</f>
        <v>0</v>
      </c>
      <c r="BJ218" s="18" t="s">
        <v>121</v>
      </c>
      <c r="BK218" s="227">
        <f>ROUND(I218*H218,2)</f>
        <v>0</v>
      </c>
      <c r="BL218" s="18" t="s">
        <v>120</v>
      </c>
      <c r="BM218" s="226" t="s">
        <v>278</v>
      </c>
    </row>
    <row r="219" s="13" customFormat="1">
      <c r="A219" s="13"/>
      <c r="B219" s="228"/>
      <c r="C219" s="229"/>
      <c r="D219" s="230" t="s">
        <v>123</v>
      </c>
      <c r="E219" s="231" t="s">
        <v>1</v>
      </c>
      <c r="F219" s="232" t="s">
        <v>279</v>
      </c>
      <c r="G219" s="229"/>
      <c r="H219" s="231" t="s">
        <v>1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123</v>
      </c>
      <c r="AU219" s="238" t="s">
        <v>121</v>
      </c>
      <c r="AV219" s="13" t="s">
        <v>80</v>
      </c>
      <c r="AW219" s="13" t="s">
        <v>31</v>
      </c>
      <c r="AX219" s="13" t="s">
        <v>75</v>
      </c>
      <c r="AY219" s="238" t="s">
        <v>114</v>
      </c>
    </row>
    <row r="220" s="14" customFormat="1">
      <c r="A220" s="14"/>
      <c r="B220" s="239"/>
      <c r="C220" s="240"/>
      <c r="D220" s="230" t="s">
        <v>123</v>
      </c>
      <c r="E220" s="241" t="s">
        <v>1</v>
      </c>
      <c r="F220" s="242" t="s">
        <v>280</v>
      </c>
      <c r="G220" s="240"/>
      <c r="H220" s="243">
        <v>194.84999999999999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123</v>
      </c>
      <c r="AU220" s="249" t="s">
        <v>121</v>
      </c>
      <c r="AV220" s="14" t="s">
        <v>121</v>
      </c>
      <c r="AW220" s="14" t="s">
        <v>31</v>
      </c>
      <c r="AX220" s="14" t="s">
        <v>75</v>
      </c>
      <c r="AY220" s="249" t="s">
        <v>114</v>
      </c>
    </row>
    <row r="221" s="15" customFormat="1">
      <c r="A221" s="15"/>
      <c r="B221" s="250"/>
      <c r="C221" s="251"/>
      <c r="D221" s="230" t="s">
        <v>123</v>
      </c>
      <c r="E221" s="252" t="s">
        <v>1</v>
      </c>
      <c r="F221" s="253" t="s">
        <v>126</v>
      </c>
      <c r="G221" s="251"/>
      <c r="H221" s="254">
        <v>194.84999999999999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0" t="s">
        <v>123</v>
      </c>
      <c r="AU221" s="260" t="s">
        <v>121</v>
      </c>
      <c r="AV221" s="15" t="s">
        <v>120</v>
      </c>
      <c r="AW221" s="15" t="s">
        <v>31</v>
      </c>
      <c r="AX221" s="15" t="s">
        <v>80</v>
      </c>
      <c r="AY221" s="260" t="s">
        <v>114</v>
      </c>
    </row>
    <row r="222" s="2" customFormat="1" ht="44.25" customHeight="1">
      <c r="A222" s="39"/>
      <c r="B222" s="40"/>
      <c r="C222" s="214" t="s">
        <v>281</v>
      </c>
      <c r="D222" s="214" t="s">
        <v>116</v>
      </c>
      <c r="E222" s="215" t="s">
        <v>282</v>
      </c>
      <c r="F222" s="216" t="s">
        <v>283</v>
      </c>
      <c r="G222" s="217" t="s">
        <v>181</v>
      </c>
      <c r="H222" s="218">
        <v>29</v>
      </c>
      <c r="I222" s="219"/>
      <c r="J222" s="220">
        <f>ROUND(I222*H222,2)</f>
        <v>0</v>
      </c>
      <c r="K222" s="221"/>
      <c r="L222" s="45"/>
      <c r="M222" s="222" t="s">
        <v>1</v>
      </c>
      <c r="N222" s="223" t="s">
        <v>41</v>
      </c>
      <c r="O222" s="92"/>
      <c r="P222" s="224">
        <f>O222*H222</f>
        <v>0</v>
      </c>
      <c r="Q222" s="224">
        <v>0</v>
      </c>
      <c r="R222" s="224">
        <f>Q222*H222</f>
        <v>0</v>
      </c>
      <c r="S222" s="224">
        <v>0.0035500000000000002</v>
      </c>
      <c r="T222" s="225">
        <f>S222*H222</f>
        <v>0.10295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120</v>
      </c>
      <c r="AT222" s="226" t="s">
        <v>116</v>
      </c>
      <c r="AU222" s="226" t="s">
        <v>121</v>
      </c>
      <c r="AY222" s="18" t="s">
        <v>114</v>
      </c>
      <c r="BE222" s="227">
        <f>IF(N222="základná",J222,0)</f>
        <v>0</v>
      </c>
      <c r="BF222" s="227">
        <f>IF(N222="znížená",J222,0)</f>
        <v>0</v>
      </c>
      <c r="BG222" s="227">
        <f>IF(N222="zákl. prenesená",J222,0)</f>
        <v>0</v>
      </c>
      <c r="BH222" s="227">
        <f>IF(N222="zníž. prenesená",J222,0)</f>
        <v>0</v>
      </c>
      <c r="BI222" s="227">
        <f>IF(N222="nulová",J222,0)</f>
        <v>0</v>
      </c>
      <c r="BJ222" s="18" t="s">
        <v>121</v>
      </c>
      <c r="BK222" s="227">
        <f>ROUND(I222*H222,2)</f>
        <v>0</v>
      </c>
      <c r="BL222" s="18" t="s">
        <v>120</v>
      </c>
      <c r="BM222" s="226" t="s">
        <v>284</v>
      </c>
    </row>
    <row r="223" s="13" customFormat="1">
      <c r="A223" s="13"/>
      <c r="B223" s="228"/>
      <c r="C223" s="229"/>
      <c r="D223" s="230" t="s">
        <v>123</v>
      </c>
      <c r="E223" s="231" t="s">
        <v>1</v>
      </c>
      <c r="F223" s="232" t="s">
        <v>285</v>
      </c>
      <c r="G223" s="229"/>
      <c r="H223" s="231" t="s">
        <v>1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123</v>
      </c>
      <c r="AU223" s="238" t="s">
        <v>121</v>
      </c>
      <c r="AV223" s="13" t="s">
        <v>80</v>
      </c>
      <c r="AW223" s="13" t="s">
        <v>31</v>
      </c>
      <c r="AX223" s="13" t="s">
        <v>75</v>
      </c>
      <c r="AY223" s="238" t="s">
        <v>114</v>
      </c>
    </row>
    <row r="224" s="13" customFormat="1">
      <c r="A224" s="13"/>
      <c r="B224" s="228"/>
      <c r="C224" s="229"/>
      <c r="D224" s="230" t="s">
        <v>123</v>
      </c>
      <c r="E224" s="231" t="s">
        <v>1</v>
      </c>
      <c r="F224" s="232" t="s">
        <v>286</v>
      </c>
      <c r="G224" s="229"/>
      <c r="H224" s="231" t="s">
        <v>1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123</v>
      </c>
      <c r="AU224" s="238" t="s">
        <v>121</v>
      </c>
      <c r="AV224" s="13" t="s">
        <v>80</v>
      </c>
      <c r="AW224" s="13" t="s">
        <v>31</v>
      </c>
      <c r="AX224" s="13" t="s">
        <v>75</v>
      </c>
      <c r="AY224" s="238" t="s">
        <v>114</v>
      </c>
    </row>
    <row r="225" s="14" customFormat="1">
      <c r="A225" s="14"/>
      <c r="B225" s="239"/>
      <c r="C225" s="240"/>
      <c r="D225" s="230" t="s">
        <v>123</v>
      </c>
      <c r="E225" s="241" t="s">
        <v>1</v>
      </c>
      <c r="F225" s="242" t="s">
        <v>287</v>
      </c>
      <c r="G225" s="240"/>
      <c r="H225" s="243">
        <v>25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123</v>
      </c>
      <c r="AU225" s="249" t="s">
        <v>121</v>
      </c>
      <c r="AV225" s="14" t="s">
        <v>121</v>
      </c>
      <c r="AW225" s="14" t="s">
        <v>31</v>
      </c>
      <c r="AX225" s="14" t="s">
        <v>75</v>
      </c>
      <c r="AY225" s="249" t="s">
        <v>114</v>
      </c>
    </row>
    <row r="226" s="13" customFormat="1">
      <c r="A226" s="13"/>
      <c r="B226" s="228"/>
      <c r="C226" s="229"/>
      <c r="D226" s="230" t="s">
        <v>123</v>
      </c>
      <c r="E226" s="231" t="s">
        <v>1</v>
      </c>
      <c r="F226" s="232" t="s">
        <v>139</v>
      </c>
      <c r="G226" s="229"/>
      <c r="H226" s="231" t="s">
        <v>1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123</v>
      </c>
      <c r="AU226" s="238" t="s">
        <v>121</v>
      </c>
      <c r="AV226" s="13" t="s">
        <v>80</v>
      </c>
      <c r="AW226" s="13" t="s">
        <v>31</v>
      </c>
      <c r="AX226" s="13" t="s">
        <v>75</v>
      </c>
      <c r="AY226" s="238" t="s">
        <v>114</v>
      </c>
    </row>
    <row r="227" s="13" customFormat="1">
      <c r="A227" s="13"/>
      <c r="B227" s="228"/>
      <c r="C227" s="229"/>
      <c r="D227" s="230" t="s">
        <v>123</v>
      </c>
      <c r="E227" s="231" t="s">
        <v>1</v>
      </c>
      <c r="F227" s="232" t="s">
        <v>140</v>
      </c>
      <c r="G227" s="229"/>
      <c r="H227" s="231" t="s">
        <v>1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123</v>
      </c>
      <c r="AU227" s="238" t="s">
        <v>121</v>
      </c>
      <c r="AV227" s="13" t="s">
        <v>80</v>
      </c>
      <c r="AW227" s="13" t="s">
        <v>31</v>
      </c>
      <c r="AX227" s="13" t="s">
        <v>75</v>
      </c>
      <c r="AY227" s="238" t="s">
        <v>114</v>
      </c>
    </row>
    <row r="228" s="14" customFormat="1">
      <c r="A228" s="14"/>
      <c r="B228" s="239"/>
      <c r="C228" s="240"/>
      <c r="D228" s="230" t="s">
        <v>123</v>
      </c>
      <c r="E228" s="241" t="s">
        <v>1</v>
      </c>
      <c r="F228" s="242" t="s">
        <v>288</v>
      </c>
      <c r="G228" s="240"/>
      <c r="H228" s="243">
        <v>4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123</v>
      </c>
      <c r="AU228" s="249" t="s">
        <v>121</v>
      </c>
      <c r="AV228" s="14" t="s">
        <v>121</v>
      </c>
      <c r="AW228" s="14" t="s">
        <v>31</v>
      </c>
      <c r="AX228" s="14" t="s">
        <v>75</v>
      </c>
      <c r="AY228" s="249" t="s">
        <v>114</v>
      </c>
    </row>
    <row r="229" s="15" customFormat="1">
      <c r="A229" s="15"/>
      <c r="B229" s="250"/>
      <c r="C229" s="251"/>
      <c r="D229" s="230" t="s">
        <v>123</v>
      </c>
      <c r="E229" s="252" t="s">
        <v>1</v>
      </c>
      <c r="F229" s="253" t="s">
        <v>126</v>
      </c>
      <c r="G229" s="251"/>
      <c r="H229" s="254">
        <v>29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0" t="s">
        <v>123</v>
      </c>
      <c r="AU229" s="260" t="s">
        <v>121</v>
      </c>
      <c r="AV229" s="15" t="s">
        <v>120</v>
      </c>
      <c r="AW229" s="15" t="s">
        <v>31</v>
      </c>
      <c r="AX229" s="15" t="s">
        <v>80</v>
      </c>
      <c r="AY229" s="260" t="s">
        <v>114</v>
      </c>
    </row>
    <row r="230" s="2" customFormat="1" ht="16.5" customHeight="1">
      <c r="A230" s="39"/>
      <c r="B230" s="40"/>
      <c r="C230" s="214" t="s">
        <v>289</v>
      </c>
      <c r="D230" s="214" t="s">
        <v>116</v>
      </c>
      <c r="E230" s="215" t="s">
        <v>290</v>
      </c>
      <c r="F230" s="216" t="s">
        <v>291</v>
      </c>
      <c r="G230" s="217" t="s">
        <v>261</v>
      </c>
      <c r="H230" s="218">
        <v>1245.5</v>
      </c>
      <c r="I230" s="219"/>
      <c r="J230" s="220">
        <f>ROUND(I230*H230,2)</f>
        <v>0</v>
      </c>
      <c r="K230" s="221"/>
      <c r="L230" s="45"/>
      <c r="M230" s="222" t="s">
        <v>1</v>
      </c>
      <c r="N230" s="223" t="s">
        <v>41</v>
      </c>
      <c r="O230" s="92"/>
      <c r="P230" s="224">
        <f>O230*H230</f>
        <v>0</v>
      </c>
      <c r="Q230" s="224">
        <v>0.0015</v>
      </c>
      <c r="R230" s="224">
        <f>Q230*H230</f>
        <v>1.86825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120</v>
      </c>
      <c r="AT230" s="226" t="s">
        <v>116</v>
      </c>
      <c r="AU230" s="226" t="s">
        <v>121</v>
      </c>
      <c r="AY230" s="18" t="s">
        <v>114</v>
      </c>
      <c r="BE230" s="227">
        <f>IF(N230="základná",J230,0)</f>
        <v>0</v>
      </c>
      <c r="BF230" s="227">
        <f>IF(N230="znížená",J230,0)</f>
        <v>0</v>
      </c>
      <c r="BG230" s="227">
        <f>IF(N230="zákl. prenesená",J230,0)</f>
        <v>0</v>
      </c>
      <c r="BH230" s="227">
        <f>IF(N230="zníž. prenesená",J230,0)</f>
        <v>0</v>
      </c>
      <c r="BI230" s="227">
        <f>IF(N230="nulová",J230,0)</f>
        <v>0</v>
      </c>
      <c r="BJ230" s="18" t="s">
        <v>121</v>
      </c>
      <c r="BK230" s="227">
        <f>ROUND(I230*H230,2)</f>
        <v>0</v>
      </c>
      <c r="BL230" s="18" t="s">
        <v>120</v>
      </c>
      <c r="BM230" s="226" t="s">
        <v>292</v>
      </c>
    </row>
    <row r="231" s="14" customFormat="1">
      <c r="A231" s="14"/>
      <c r="B231" s="239"/>
      <c r="C231" s="240"/>
      <c r="D231" s="230" t="s">
        <v>123</v>
      </c>
      <c r="E231" s="241" t="s">
        <v>1</v>
      </c>
      <c r="F231" s="242" t="s">
        <v>293</v>
      </c>
      <c r="G231" s="240"/>
      <c r="H231" s="243">
        <v>1245.5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123</v>
      </c>
      <c r="AU231" s="249" t="s">
        <v>121</v>
      </c>
      <c r="AV231" s="14" t="s">
        <v>121</v>
      </c>
      <c r="AW231" s="14" t="s">
        <v>31</v>
      </c>
      <c r="AX231" s="14" t="s">
        <v>75</v>
      </c>
      <c r="AY231" s="249" t="s">
        <v>114</v>
      </c>
    </row>
    <row r="232" s="15" customFormat="1">
      <c r="A232" s="15"/>
      <c r="B232" s="250"/>
      <c r="C232" s="251"/>
      <c r="D232" s="230" t="s">
        <v>123</v>
      </c>
      <c r="E232" s="252" t="s">
        <v>1</v>
      </c>
      <c r="F232" s="253" t="s">
        <v>126</v>
      </c>
      <c r="G232" s="251"/>
      <c r="H232" s="254">
        <v>1245.5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0" t="s">
        <v>123</v>
      </c>
      <c r="AU232" s="260" t="s">
        <v>121</v>
      </c>
      <c r="AV232" s="15" t="s">
        <v>120</v>
      </c>
      <c r="AW232" s="15" t="s">
        <v>31</v>
      </c>
      <c r="AX232" s="15" t="s">
        <v>80</v>
      </c>
      <c r="AY232" s="260" t="s">
        <v>114</v>
      </c>
    </row>
    <row r="233" s="2" customFormat="1" ht="55.5" customHeight="1">
      <c r="A233" s="39"/>
      <c r="B233" s="40"/>
      <c r="C233" s="214" t="s">
        <v>294</v>
      </c>
      <c r="D233" s="214" t="s">
        <v>116</v>
      </c>
      <c r="E233" s="215" t="s">
        <v>295</v>
      </c>
      <c r="F233" s="216" t="s">
        <v>296</v>
      </c>
      <c r="G233" s="217" t="s">
        <v>181</v>
      </c>
      <c r="H233" s="218">
        <v>29</v>
      </c>
      <c r="I233" s="219"/>
      <c r="J233" s="220">
        <f>ROUND(I233*H233,2)</f>
        <v>0</v>
      </c>
      <c r="K233" s="221"/>
      <c r="L233" s="45"/>
      <c r="M233" s="222" t="s">
        <v>1</v>
      </c>
      <c r="N233" s="223" t="s">
        <v>41</v>
      </c>
      <c r="O233" s="92"/>
      <c r="P233" s="224">
        <f>O233*H233</f>
        <v>0</v>
      </c>
      <c r="Q233" s="224">
        <v>0.0018</v>
      </c>
      <c r="R233" s="224">
        <f>Q233*H233</f>
        <v>0.052199999999999996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120</v>
      </c>
      <c r="AT233" s="226" t="s">
        <v>116</v>
      </c>
      <c r="AU233" s="226" t="s">
        <v>121</v>
      </c>
      <c r="AY233" s="18" t="s">
        <v>114</v>
      </c>
      <c r="BE233" s="227">
        <f>IF(N233="základná",J233,0)</f>
        <v>0</v>
      </c>
      <c r="BF233" s="227">
        <f>IF(N233="znížená",J233,0)</f>
        <v>0</v>
      </c>
      <c r="BG233" s="227">
        <f>IF(N233="zákl. prenesená",J233,0)</f>
        <v>0</v>
      </c>
      <c r="BH233" s="227">
        <f>IF(N233="zníž. prenesená",J233,0)</f>
        <v>0</v>
      </c>
      <c r="BI233" s="227">
        <f>IF(N233="nulová",J233,0)</f>
        <v>0</v>
      </c>
      <c r="BJ233" s="18" t="s">
        <v>121</v>
      </c>
      <c r="BK233" s="227">
        <f>ROUND(I233*H233,2)</f>
        <v>0</v>
      </c>
      <c r="BL233" s="18" t="s">
        <v>120</v>
      </c>
      <c r="BM233" s="226" t="s">
        <v>297</v>
      </c>
    </row>
    <row r="234" s="13" customFormat="1">
      <c r="A234" s="13"/>
      <c r="B234" s="228"/>
      <c r="C234" s="229"/>
      <c r="D234" s="230" t="s">
        <v>123</v>
      </c>
      <c r="E234" s="231" t="s">
        <v>1</v>
      </c>
      <c r="F234" s="232" t="s">
        <v>285</v>
      </c>
      <c r="G234" s="229"/>
      <c r="H234" s="231" t="s">
        <v>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123</v>
      </c>
      <c r="AU234" s="238" t="s">
        <v>121</v>
      </c>
      <c r="AV234" s="13" t="s">
        <v>80</v>
      </c>
      <c r="AW234" s="13" t="s">
        <v>31</v>
      </c>
      <c r="AX234" s="13" t="s">
        <v>75</v>
      </c>
      <c r="AY234" s="238" t="s">
        <v>114</v>
      </c>
    </row>
    <row r="235" s="13" customFormat="1">
      <c r="A235" s="13"/>
      <c r="B235" s="228"/>
      <c r="C235" s="229"/>
      <c r="D235" s="230" t="s">
        <v>123</v>
      </c>
      <c r="E235" s="231" t="s">
        <v>1</v>
      </c>
      <c r="F235" s="232" t="s">
        <v>286</v>
      </c>
      <c r="G235" s="229"/>
      <c r="H235" s="231" t="s">
        <v>1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8" t="s">
        <v>123</v>
      </c>
      <c r="AU235" s="238" t="s">
        <v>121</v>
      </c>
      <c r="AV235" s="13" t="s">
        <v>80</v>
      </c>
      <c r="AW235" s="13" t="s">
        <v>31</v>
      </c>
      <c r="AX235" s="13" t="s">
        <v>75</v>
      </c>
      <c r="AY235" s="238" t="s">
        <v>114</v>
      </c>
    </row>
    <row r="236" s="14" customFormat="1">
      <c r="A236" s="14"/>
      <c r="B236" s="239"/>
      <c r="C236" s="240"/>
      <c r="D236" s="230" t="s">
        <v>123</v>
      </c>
      <c r="E236" s="241" t="s">
        <v>1</v>
      </c>
      <c r="F236" s="242" t="s">
        <v>287</v>
      </c>
      <c r="G236" s="240"/>
      <c r="H236" s="243">
        <v>25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9" t="s">
        <v>123</v>
      </c>
      <c r="AU236" s="249" t="s">
        <v>121</v>
      </c>
      <c r="AV236" s="14" t="s">
        <v>121</v>
      </c>
      <c r="AW236" s="14" t="s">
        <v>31</v>
      </c>
      <c r="AX236" s="14" t="s">
        <v>75</v>
      </c>
      <c r="AY236" s="249" t="s">
        <v>114</v>
      </c>
    </row>
    <row r="237" s="13" customFormat="1">
      <c r="A237" s="13"/>
      <c r="B237" s="228"/>
      <c r="C237" s="229"/>
      <c r="D237" s="230" t="s">
        <v>123</v>
      </c>
      <c r="E237" s="231" t="s">
        <v>1</v>
      </c>
      <c r="F237" s="232" t="s">
        <v>139</v>
      </c>
      <c r="G237" s="229"/>
      <c r="H237" s="231" t="s">
        <v>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123</v>
      </c>
      <c r="AU237" s="238" t="s">
        <v>121</v>
      </c>
      <c r="AV237" s="13" t="s">
        <v>80</v>
      </c>
      <c r="AW237" s="13" t="s">
        <v>31</v>
      </c>
      <c r="AX237" s="13" t="s">
        <v>75</v>
      </c>
      <c r="AY237" s="238" t="s">
        <v>114</v>
      </c>
    </row>
    <row r="238" s="13" customFormat="1">
      <c r="A238" s="13"/>
      <c r="B238" s="228"/>
      <c r="C238" s="229"/>
      <c r="D238" s="230" t="s">
        <v>123</v>
      </c>
      <c r="E238" s="231" t="s">
        <v>1</v>
      </c>
      <c r="F238" s="232" t="s">
        <v>140</v>
      </c>
      <c r="G238" s="229"/>
      <c r="H238" s="231" t="s">
        <v>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123</v>
      </c>
      <c r="AU238" s="238" t="s">
        <v>121</v>
      </c>
      <c r="AV238" s="13" t="s">
        <v>80</v>
      </c>
      <c r="AW238" s="13" t="s">
        <v>31</v>
      </c>
      <c r="AX238" s="13" t="s">
        <v>75</v>
      </c>
      <c r="AY238" s="238" t="s">
        <v>114</v>
      </c>
    </row>
    <row r="239" s="14" customFormat="1">
      <c r="A239" s="14"/>
      <c r="B239" s="239"/>
      <c r="C239" s="240"/>
      <c r="D239" s="230" t="s">
        <v>123</v>
      </c>
      <c r="E239" s="241" t="s">
        <v>1</v>
      </c>
      <c r="F239" s="242" t="s">
        <v>288</v>
      </c>
      <c r="G239" s="240"/>
      <c r="H239" s="243">
        <v>4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123</v>
      </c>
      <c r="AU239" s="249" t="s">
        <v>121</v>
      </c>
      <c r="AV239" s="14" t="s">
        <v>121</v>
      </c>
      <c r="AW239" s="14" t="s">
        <v>31</v>
      </c>
      <c r="AX239" s="14" t="s">
        <v>75</v>
      </c>
      <c r="AY239" s="249" t="s">
        <v>114</v>
      </c>
    </row>
    <row r="240" s="15" customFormat="1">
      <c r="A240" s="15"/>
      <c r="B240" s="250"/>
      <c r="C240" s="251"/>
      <c r="D240" s="230" t="s">
        <v>123</v>
      </c>
      <c r="E240" s="252" t="s">
        <v>1</v>
      </c>
      <c r="F240" s="253" t="s">
        <v>126</v>
      </c>
      <c r="G240" s="251"/>
      <c r="H240" s="254">
        <v>29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0" t="s">
        <v>123</v>
      </c>
      <c r="AU240" s="260" t="s">
        <v>121</v>
      </c>
      <c r="AV240" s="15" t="s">
        <v>120</v>
      </c>
      <c r="AW240" s="15" t="s">
        <v>31</v>
      </c>
      <c r="AX240" s="15" t="s">
        <v>80</v>
      </c>
      <c r="AY240" s="260" t="s">
        <v>114</v>
      </c>
    </row>
    <row r="241" s="2" customFormat="1" ht="21.75" customHeight="1">
      <c r="A241" s="39"/>
      <c r="B241" s="40"/>
      <c r="C241" s="214" t="s">
        <v>298</v>
      </c>
      <c r="D241" s="214" t="s">
        <v>116</v>
      </c>
      <c r="E241" s="215" t="s">
        <v>299</v>
      </c>
      <c r="F241" s="216" t="s">
        <v>300</v>
      </c>
      <c r="G241" s="217" t="s">
        <v>181</v>
      </c>
      <c r="H241" s="218">
        <v>29</v>
      </c>
      <c r="I241" s="219"/>
      <c r="J241" s="220">
        <f>ROUND(I241*H241,2)</f>
        <v>0</v>
      </c>
      <c r="K241" s="221"/>
      <c r="L241" s="45"/>
      <c r="M241" s="222" t="s">
        <v>1</v>
      </c>
      <c r="N241" s="223" t="s">
        <v>41</v>
      </c>
      <c r="O241" s="92"/>
      <c r="P241" s="224">
        <f>O241*H241</f>
        <v>0</v>
      </c>
      <c r="Q241" s="224">
        <v>0.00175</v>
      </c>
      <c r="R241" s="224">
        <f>Q241*H241</f>
        <v>0.050750000000000003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120</v>
      </c>
      <c r="AT241" s="226" t="s">
        <v>116</v>
      </c>
      <c r="AU241" s="226" t="s">
        <v>121</v>
      </c>
      <c r="AY241" s="18" t="s">
        <v>114</v>
      </c>
      <c r="BE241" s="227">
        <f>IF(N241="základná",J241,0)</f>
        <v>0</v>
      </c>
      <c r="BF241" s="227">
        <f>IF(N241="znížená",J241,0)</f>
        <v>0</v>
      </c>
      <c r="BG241" s="227">
        <f>IF(N241="zákl. prenesená",J241,0)</f>
        <v>0</v>
      </c>
      <c r="BH241" s="227">
        <f>IF(N241="zníž. prenesená",J241,0)</f>
        <v>0</v>
      </c>
      <c r="BI241" s="227">
        <f>IF(N241="nulová",J241,0)</f>
        <v>0</v>
      </c>
      <c r="BJ241" s="18" t="s">
        <v>121</v>
      </c>
      <c r="BK241" s="227">
        <f>ROUND(I241*H241,2)</f>
        <v>0</v>
      </c>
      <c r="BL241" s="18" t="s">
        <v>120</v>
      </c>
      <c r="BM241" s="226" t="s">
        <v>301</v>
      </c>
    </row>
    <row r="242" s="13" customFormat="1">
      <c r="A242" s="13"/>
      <c r="B242" s="228"/>
      <c r="C242" s="229"/>
      <c r="D242" s="230" t="s">
        <v>123</v>
      </c>
      <c r="E242" s="231" t="s">
        <v>1</v>
      </c>
      <c r="F242" s="232" t="s">
        <v>302</v>
      </c>
      <c r="G242" s="229"/>
      <c r="H242" s="231" t="s">
        <v>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123</v>
      </c>
      <c r="AU242" s="238" t="s">
        <v>121</v>
      </c>
      <c r="AV242" s="13" t="s">
        <v>80</v>
      </c>
      <c r="AW242" s="13" t="s">
        <v>31</v>
      </c>
      <c r="AX242" s="13" t="s">
        <v>75</v>
      </c>
      <c r="AY242" s="238" t="s">
        <v>114</v>
      </c>
    </row>
    <row r="243" s="13" customFormat="1">
      <c r="A243" s="13"/>
      <c r="B243" s="228"/>
      <c r="C243" s="229"/>
      <c r="D243" s="230" t="s">
        <v>123</v>
      </c>
      <c r="E243" s="231" t="s">
        <v>1</v>
      </c>
      <c r="F243" s="232" t="s">
        <v>285</v>
      </c>
      <c r="G243" s="229"/>
      <c r="H243" s="231" t="s">
        <v>1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123</v>
      </c>
      <c r="AU243" s="238" t="s">
        <v>121</v>
      </c>
      <c r="AV243" s="13" t="s">
        <v>80</v>
      </c>
      <c r="AW243" s="13" t="s">
        <v>31</v>
      </c>
      <c r="AX243" s="13" t="s">
        <v>75</v>
      </c>
      <c r="AY243" s="238" t="s">
        <v>114</v>
      </c>
    </row>
    <row r="244" s="13" customFormat="1">
      <c r="A244" s="13"/>
      <c r="B244" s="228"/>
      <c r="C244" s="229"/>
      <c r="D244" s="230" t="s">
        <v>123</v>
      </c>
      <c r="E244" s="231" t="s">
        <v>1</v>
      </c>
      <c r="F244" s="232" t="s">
        <v>286</v>
      </c>
      <c r="G244" s="229"/>
      <c r="H244" s="231" t="s">
        <v>1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123</v>
      </c>
      <c r="AU244" s="238" t="s">
        <v>121</v>
      </c>
      <c r="AV244" s="13" t="s">
        <v>80</v>
      </c>
      <c r="AW244" s="13" t="s">
        <v>31</v>
      </c>
      <c r="AX244" s="13" t="s">
        <v>75</v>
      </c>
      <c r="AY244" s="238" t="s">
        <v>114</v>
      </c>
    </row>
    <row r="245" s="14" customFormat="1">
      <c r="A245" s="14"/>
      <c r="B245" s="239"/>
      <c r="C245" s="240"/>
      <c r="D245" s="230" t="s">
        <v>123</v>
      </c>
      <c r="E245" s="241" t="s">
        <v>1</v>
      </c>
      <c r="F245" s="242" t="s">
        <v>287</v>
      </c>
      <c r="G245" s="240"/>
      <c r="H245" s="243">
        <v>25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123</v>
      </c>
      <c r="AU245" s="249" t="s">
        <v>121</v>
      </c>
      <c r="AV245" s="14" t="s">
        <v>121</v>
      </c>
      <c r="AW245" s="14" t="s">
        <v>31</v>
      </c>
      <c r="AX245" s="14" t="s">
        <v>75</v>
      </c>
      <c r="AY245" s="249" t="s">
        <v>114</v>
      </c>
    </row>
    <row r="246" s="13" customFormat="1">
      <c r="A246" s="13"/>
      <c r="B246" s="228"/>
      <c r="C246" s="229"/>
      <c r="D246" s="230" t="s">
        <v>123</v>
      </c>
      <c r="E246" s="231" t="s">
        <v>1</v>
      </c>
      <c r="F246" s="232" t="s">
        <v>139</v>
      </c>
      <c r="G246" s="229"/>
      <c r="H246" s="231" t="s">
        <v>1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123</v>
      </c>
      <c r="AU246" s="238" t="s">
        <v>121</v>
      </c>
      <c r="AV246" s="13" t="s">
        <v>80</v>
      </c>
      <c r="AW246" s="13" t="s">
        <v>31</v>
      </c>
      <c r="AX246" s="13" t="s">
        <v>75</v>
      </c>
      <c r="AY246" s="238" t="s">
        <v>114</v>
      </c>
    </row>
    <row r="247" s="13" customFormat="1">
      <c r="A247" s="13"/>
      <c r="B247" s="228"/>
      <c r="C247" s="229"/>
      <c r="D247" s="230" t="s">
        <v>123</v>
      </c>
      <c r="E247" s="231" t="s">
        <v>1</v>
      </c>
      <c r="F247" s="232" t="s">
        <v>140</v>
      </c>
      <c r="G247" s="229"/>
      <c r="H247" s="231" t="s">
        <v>1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123</v>
      </c>
      <c r="AU247" s="238" t="s">
        <v>121</v>
      </c>
      <c r="AV247" s="13" t="s">
        <v>80</v>
      </c>
      <c r="AW247" s="13" t="s">
        <v>31</v>
      </c>
      <c r="AX247" s="13" t="s">
        <v>75</v>
      </c>
      <c r="AY247" s="238" t="s">
        <v>114</v>
      </c>
    </row>
    <row r="248" s="14" customFormat="1">
      <c r="A248" s="14"/>
      <c r="B248" s="239"/>
      <c r="C248" s="240"/>
      <c r="D248" s="230" t="s">
        <v>123</v>
      </c>
      <c r="E248" s="241" t="s">
        <v>1</v>
      </c>
      <c r="F248" s="242" t="s">
        <v>288</v>
      </c>
      <c r="G248" s="240"/>
      <c r="H248" s="243">
        <v>4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123</v>
      </c>
      <c r="AU248" s="249" t="s">
        <v>121</v>
      </c>
      <c r="AV248" s="14" t="s">
        <v>121</v>
      </c>
      <c r="AW248" s="14" t="s">
        <v>31</v>
      </c>
      <c r="AX248" s="14" t="s">
        <v>75</v>
      </c>
      <c r="AY248" s="249" t="s">
        <v>114</v>
      </c>
    </row>
    <row r="249" s="15" customFormat="1">
      <c r="A249" s="15"/>
      <c r="B249" s="250"/>
      <c r="C249" s="251"/>
      <c r="D249" s="230" t="s">
        <v>123</v>
      </c>
      <c r="E249" s="252" t="s">
        <v>1</v>
      </c>
      <c r="F249" s="253" t="s">
        <v>126</v>
      </c>
      <c r="G249" s="251"/>
      <c r="H249" s="254">
        <v>29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0" t="s">
        <v>123</v>
      </c>
      <c r="AU249" s="260" t="s">
        <v>121</v>
      </c>
      <c r="AV249" s="15" t="s">
        <v>120</v>
      </c>
      <c r="AW249" s="15" t="s">
        <v>31</v>
      </c>
      <c r="AX249" s="15" t="s">
        <v>80</v>
      </c>
      <c r="AY249" s="260" t="s">
        <v>114</v>
      </c>
    </row>
    <row r="250" s="2" customFormat="1" ht="33" customHeight="1">
      <c r="A250" s="39"/>
      <c r="B250" s="40"/>
      <c r="C250" s="214" t="s">
        <v>303</v>
      </c>
      <c r="D250" s="214" t="s">
        <v>116</v>
      </c>
      <c r="E250" s="215" t="s">
        <v>304</v>
      </c>
      <c r="F250" s="216" t="s">
        <v>305</v>
      </c>
      <c r="G250" s="217" t="s">
        <v>181</v>
      </c>
      <c r="H250" s="218">
        <v>1299</v>
      </c>
      <c r="I250" s="219"/>
      <c r="J250" s="220">
        <f>ROUND(I250*H250,2)</f>
        <v>0</v>
      </c>
      <c r="K250" s="221"/>
      <c r="L250" s="45"/>
      <c r="M250" s="222" t="s">
        <v>1</v>
      </c>
      <c r="N250" s="223" t="s">
        <v>41</v>
      </c>
      <c r="O250" s="92"/>
      <c r="P250" s="224">
        <f>O250*H250</f>
        <v>0</v>
      </c>
      <c r="Q250" s="224">
        <v>0.0018500000000000001</v>
      </c>
      <c r="R250" s="224">
        <f>Q250*H250</f>
        <v>2.4031500000000001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120</v>
      </c>
      <c r="AT250" s="226" t="s">
        <v>116</v>
      </c>
      <c r="AU250" s="226" t="s">
        <v>121</v>
      </c>
      <c r="AY250" s="18" t="s">
        <v>114</v>
      </c>
      <c r="BE250" s="227">
        <f>IF(N250="základná",J250,0)</f>
        <v>0</v>
      </c>
      <c r="BF250" s="227">
        <f>IF(N250="znížená",J250,0)</f>
        <v>0</v>
      </c>
      <c r="BG250" s="227">
        <f>IF(N250="zákl. prenesená",J250,0)</f>
        <v>0</v>
      </c>
      <c r="BH250" s="227">
        <f>IF(N250="zníž. prenesená",J250,0)</f>
        <v>0</v>
      </c>
      <c r="BI250" s="227">
        <f>IF(N250="nulová",J250,0)</f>
        <v>0</v>
      </c>
      <c r="BJ250" s="18" t="s">
        <v>121</v>
      </c>
      <c r="BK250" s="227">
        <f>ROUND(I250*H250,2)</f>
        <v>0</v>
      </c>
      <c r="BL250" s="18" t="s">
        <v>120</v>
      </c>
      <c r="BM250" s="226" t="s">
        <v>306</v>
      </c>
    </row>
    <row r="251" s="13" customFormat="1">
      <c r="A251" s="13"/>
      <c r="B251" s="228"/>
      <c r="C251" s="229"/>
      <c r="D251" s="230" t="s">
        <v>123</v>
      </c>
      <c r="E251" s="231" t="s">
        <v>1</v>
      </c>
      <c r="F251" s="232" t="s">
        <v>307</v>
      </c>
      <c r="G251" s="229"/>
      <c r="H251" s="231" t="s">
        <v>1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123</v>
      </c>
      <c r="AU251" s="238" t="s">
        <v>121</v>
      </c>
      <c r="AV251" s="13" t="s">
        <v>80</v>
      </c>
      <c r="AW251" s="13" t="s">
        <v>31</v>
      </c>
      <c r="AX251" s="13" t="s">
        <v>75</v>
      </c>
      <c r="AY251" s="238" t="s">
        <v>114</v>
      </c>
    </row>
    <row r="252" s="14" customFormat="1">
      <c r="A252" s="14"/>
      <c r="B252" s="239"/>
      <c r="C252" s="240"/>
      <c r="D252" s="230" t="s">
        <v>123</v>
      </c>
      <c r="E252" s="241" t="s">
        <v>1</v>
      </c>
      <c r="F252" s="242" t="s">
        <v>308</v>
      </c>
      <c r="G252" s="240"/>
      <c r="H252" s="243">
        <v>1299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123</v>
      </c>
      <c r="AU252" s="249" t="s">
        <v>121</v>
      </c>
      <c r="AV252" s="14" t="s">
        <v>121</v>
      </c>
      <c r="AW252" s="14" t="s">
        <v>31</v>
      </c>
      <c r="AX252" s="14" t="s">
        <v>75</v>
      </c>
      <c r="AY252" s="249" t="s">
        <v>114</v>
      </c>
    </row>
    <row r="253" s="15" customFormat="1">
      <c r="A253" s="15"/>
      <c r="B253" s="250"/>
      <c r="C253" s="251"/>
      <c r="D253" s="230" t="s">
        <v>123</v>
      </c>
      <c r="E253" s="252" t="s">
        <v>1</v>
      </c>
      <c r="F253" s="253" t="s">
        <v>126</v>
      </c>
      <c r="G253" s="251"/>
      <c r="H253" s="254">
        <v>1299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0" t="s">
        <v>123</v>
      </c>
      <c r="AU253" s="260" t="s">
        <v>121</v>
      </c>
      <c r="AV253" s="15" t="s">
        <v>120</v>
      </c>
      <c r="AW253" s="15" t="s">
        <v>31</v>
      </c>
      <c r="AX253" s="15" t="s">
        <v>80</v>
      </c>
      <c r="AY253" s="260" t="s">
        <v>114</v>
      </c>
    </row>
    <row r="254" s="12" customFormat="1" ht="22.8" customHeight="1">
      <c r="A254" s="12"/>
      <c r="B254" s="199"/>
      <c r="C254" s="200"/>
      <c r="D254" s="201" t="s">
        <v>74</v>
      </c>
      <c r="E254" s="212" t="s">
        <v>156</v>
      </c>
      <c r="F254" s="212" t="s">
        <v>309</v>
      </c>
      <c r="G254" s="200"/>
      <c r="H254" s="200"/>
      <c r="I254" s="203"/>
      <c r="J254" s="213">
        <f>BK254</f>
        <v>0</v>
      </c>
      <c r="K254" s="200"/>
      <c r="L254" s="204"/>
      <c r="M254" s="205"/>
      <c r="N254" s="206"/>
      <c r="O254" s="206"/>
      <c r="P254" s="207">
        <f>SUM(P255:P258)</f>
        <v>0</v>
      </c>
      <c r="Q254" s="206"/>
      <c r="R254" s="207">
        <f>SUM(R255:R258)</f>
        <v>11.5731</v>
      </c>
      <c r="S254" s="206"/>
      <c r="T254" s="208">
        <f>SUM(T255:T258)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80</v>
      </c>
      <c r="AT254" s="210" t="s">
        <v>74</v>
      </c>
      <c r="AU254" s="210" t="s">
        <v>80</v>
      </c>
      <c r="AY254" s="209" t="s">
        <v>114</v>
      </c>
      <c r="BK254" s="211">
        <f>SUM(BK255:BK258)</f>
        <v>0</v>
      </c>
    </row>
    <row r="255" s="2" customFormat="1" ht="21.75" customHeight="1">
      <c r="A255" s="39"/>
      <c r="B255" s="40"/>
      <c r="C255" s="214" t="s">
        <v>310</v>
      </c>
      <c r="D255" s="214" t="s">
        <v>116</v>
      </c>
      <c r="E255" s="215" t="s">
        <v>311</v>
      </c>
      <c r="F255" s="216" t="s">
        <v>312</v>
      </c>
      <c r="G255" s="217" t="s">
        <v>129</v>
      </c>
      <c r="H255" s="218">
        <v>6.2999999999999998</v>
      </c>
      <c r="I255" s="219"/>
      <c r="J255" s="220">
        <f>ROUND(I255*H255,2)</f>
        <v>0</v>
      </c>
      <c r="K255" s="221"/>
      <c r="L255" s="45"/>
      <c r="M255" s="222" t="s">
        <v>1</v>
      </c>
      <c r="N255" s="223" t="s">
        <v>41</v>
      </c>
      <c r="O255" s="92"/>
      <c r="P255" s="224">
        <f>O255*H255</f>
        <v>0</v>
      </c>
      <c r="Q255" s="224">
        <v>1.837</v>
      </c>
      <c r="R255" s="224">
        <f>Q255*H255</f>
        <v>11.5731</v>
      </c>
      <c r="S255" s="224">
        <v>0</v>
      </c>
      <c r="T255" s="22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6" t="s">
        <v>120</v>
      </c>
      <c r="AT255" s="226" t="s">
        <v>116</v>
      </c>
      <c r="AU255" s="226" t="s">
        <v>121</v>
      </c>
      <c r="AY255" s="18" t="s">
        <v>114</v>
      </c>
      <c r="BE255" s="227">
        <f>IF(N255="základná",J255,0)</f>
        <v>0</v>
      </c>
      <c r="BF255" s="227">
        <f>IF(N255="znížená",J255,0)</f>
        <v>0</v>
      </c>
      <c r="BG255" s="227">
        <f>IF(N255="zákl. prenesená",J255,0)</f>
        <v>0</v>
      </c>
      <c r="BH255" s="227">
        <f>IF(N255="zníž. prenesená",J255,0)</f>
        <v>0</v>
      </c>
      <c r="BI255" s="227">
        <f>IF(N255="nulová",J255,0)</f>
        <v>0</v>
      </c>
      <c r="BJ255" s="18" t="s">
        <v>121</v>
      </c>
      <c r="BK255" s="227">
        <f>ROUND(I255*H255,2)</f>
        <v>0</v>
      </c>
      <c r="BL255" s="18" t="s">
        <v>120</v>
      </c>
      <c r="BM255" s="226" t="s">
        <v>313</v>
      </c>
    </row>
    <row r="256" s="13" customFormat="1">
      <c r="A256" s="13"/>
      <c r="B256" s="228"/>
      <c r="C256" s="229"/>
      <c r="D256" s="230" t="s">
        <v>123</v>
      </c>
      <c r="E256" s="231" t="s">
        <v>1</v>
      </c>
      <c r="F256" s="232" t="s">
        <v>314</v>
      </c>
      <c r="G256" s="229"/>
      <c r="H256" s="231" t="s">
        <v>1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123</v>
      </c>
      <c r="AU256" s="238" t="s">
        <v>121</v>
      </c>
      <c r="AV256" s="13" t="s">
        <v>80</v>
      </c>
      <c r="AW256" s="13" t="s">
        <v>31</v>
      </c>
      <c r="AX256" s="13" t="s">
        <v>75</v>
      </c>
      <c r="AY256" s="238" t="s">
        <v>114</v>
      </c>
    </row>
    <row r="257" s="14" customFormat="1">
      <c r="A257" s="14"/>
      <c r="B257" s="239"/>
      <c r="C257" s="240"/>
      <c r="D257" s="230" t="s">
        <v>123</v>
      </c>
      <c r="E257" s="241" t="s">
        <v>1</v>
      </c>
      <c r="F257" s="242" t="s">
        <v>315</v>
      </c>
      <c r="G257" s="240"/>
      <c r="H257" s="243">
        <v>6.2999999999999998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123</v>
      </c>
      <c r="AU257" s="249" t="s">
        <v>121</v>
      </c>
      <c r="AV257" s="14" t="s">
        <v>121</v>
      </c>
      <c r="AW257" s="14" t="s">
        <v>31</v>
      </c>
      <c r="AX257" s="14" t="s">
        <v>75</v>
      </c>
      <c r="AY257" s="249" t="s">
        <v>114</v>
      </c>
    </row>
    <row r="258" s="15" customFormat="1">
      <c r="A258" s="15"/>
      <c r="B258" s="250"/>
      <c r="C258" s="251"/>
      <c r="D258" s="230" t="s">
        <v>123</v>
      </c>
      <c r="E258" s="252" t="s">
        <v>1</v>
      </c>
      <c r="F258" s="253" t="s">
        <v>126</v>
      </c>
      <c r="G258" s="251"/>
      <c r="H258" s="254">
        <v>6.2999999999999998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0" t="s">
        <v>123</v>
      </c>
      <c r="AU258" s="260" t="s">
        <v>121</v>
      </c>
      <c r="AV258" s="15" t="s">
        <v>120</v>
      </c>
      <c r="AW258" s="15" t="s">
        <v>31</v>
      </c>
      <c r="AX258" s="15" t="s">
        <v>80</v>
      </c>
      <c r="AY258" s="260" t="s">
        <v>114</v>
      </c>
    </row>
    <row r="259" s="12" customFormat="1" ht="22.8" customHeight="1">
      <c r="A259" s="12"/>
      <c r="B259" s="199"/>
      <c r="C259" s="200"/>
      <c r="D259" s="201" t="s">
        <v>74</v>
      </c>
      <c r="E259" s="212" t="s">
        <v>171</v>
      </c>
      <c r="F259" s="212" t="s">
        <v>316</v>
      </c>
      <c r="G259" s="200"/>
      <c r="H259" s="200"/>
      <c r="I259" s="203"/>
      <c r="J259" s="213">
        <f>BK259</f>
        <v>0</v>
      </c>
      <c r="K259" s="200"/>
      <c r="L259" s="204"/>
      <c r="M259" s="205"/>
      <c r="N259" s="206"/>
      <c r="O259" s="206"/>
      <c r="P259" s="207">
        <f>SUM(P260:P322)</f>
        <v>0</v>
      </c>
      <c r="Q259" s="206"/>
      <c r="R259" s="207">
        <f>SUM(R260:R322)</f>
        <v>9.1128932999999996</v>
      </c>
      <c r="S259" s="206"/>
      <c r="T259" s="208">
        <f>SUM(T260:T322)</f>
        <v>8.8519999999999985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80</v>
      </c>
      <c r="AT259" s="210" t="s">
        <v>74</v>
      </c>
      <c r="AU259" s="210" t="s">
        <v>80</v>
      </c>
      <c r="AY259" s="209" t="s">
        <v>114</v>
      </c>
      <c r="BK259" s="211">
        <f>SUM(BK260:BK322)</f>
        <v>0</v>
      </c>
    </row>
    <row r="260" s="2" customFormat="1" ht="33" customHeight="1">
      <c r="A260" s="39"/>
      <c r="B260" s="40"/>
      <c r="C260" s="214" t="s">
        <v>317</v>
      </c>
      <c r="D260" s="214" t="s">
        <v>116</v>
      </c>
      <c r="E260" s="215" t="s">
        <v>318</v>
      </c>
      <c r="F260" s="216" t="s">
        <v>319</v>
      </c>
      <c r="G260" s="217" t="s">
        <v>119</v>
      </c>
      <c r="H260" s="218">
        <v>50</v>
      </c>
      <c r="I260" s="219"/>
      <c r="J260" s="220">
        <f>ROUND(I260*H260,2)</f>
        <v>0</v>
      </c>
      <c r="K260" s="221"/>
      <c r="L260" s="45"/>
      <c r="M260" s="222" t="s">
        <v>1</v>
      </c>
      <c r="N260" s="223" t="s">
        <v>41</v>
      </c>
      <c r="O260" s="92"/>
      <c r="P260" s="224">
        <f>O260*H260</f>
        <v>0</v>
      </c>
      <c r="Q260" s="224">
        <v>0.082669999999999993</v>
      </c>
      <c r="R260" s="224">
        <f>Q260*H260</f>
        <v>4.1334999999999997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120</v>
      </c>
      <c r="AT260" s="226" t="s">
        <v>116</v>
      </c>
      <c r="AU260" s="226" t="s">
        <v>121</v>
      </c>
      <c r="AY260" s="18" t="s">
        <v>114</v>
      </c>
      <c r="BE260" s="227">
        <f>IF(N260="základná",J260,0)</f>
        <v>0</v>
      </c>
      <c r="BF260" s="227">
        <f>IF(N260="znížená",J260,0)</f>
        <v>0</v>
      </c>
      <c r="BG260" s="227">
        <f>IF(N260="zákl. prenesená",J260,0)</f>
        <v>0</v>
      </c>
      <c r="BH260" s="227">
        <f>IF(N260="zníž. prenesená",J260,0)</f>
        <v>0</v>
      </c>
      <c r="BI260" s="227">
        <f>IF(N260="nulová",J260,0)</f>
        <v>0</v>
      </c>
      <c r="BJ260" s="18" t="s">
        <v>121</v>
      </c>
      <c r="BK260" s="227">
        <f>ROUND(I260*H260,2)</f>
        <v>0</v>
      </c>
      <c r="BL260" s="18" t="s">
        <v>120</v>
      </c>
      <c r="BM260" s="226" t="s">
        <v>320</v>
      </c>
    </row>
    <row r="261" s="13" customFormat="1">
      <c r="A261" s="13"/>
      <c r="B261" s="228"/>
      <c r="C261" s="229"/>
      <c r="D261" s="230" t="s">
        <v>123</v>
      </c>
      <c r="E261" s="231" t="s">
        <v>1</v>
      </c>
      <c r="F261" s="232" t="s">
        <v>321</v>
      </c>
      <c r="G261" s="229"/>
      <c r="H261" s="231" t="s">
        <v>1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123</v>
      </c>
      <c r="AU261" s="238" t="s">
        <v>121</v>
      </c>
      <c r="AV261" s="13" t="s">
        <v>80</v>
      </c>
      <c r="AW261" s="13" t="s">
        <v>31</v>
      </c>
      <c r="AX261" s="13" t="s">
        <v>75</v>
      </c>
      <c r="AY261" s="238" t="s">
        <v>114</v>
      </c>
    </row>
    <row r="262" s="14" customFormat="1">
      <c r="A262" s="14"/>
      <c r="B262" s="239"/>
      <c r="C262" s="240"/>
      <c r="D262" s="230" t="s">
        <v>123</v>
      </c>
      <c r="E262" s="241" t="s">
        <v>1</v>
      </c>
      <c r="F262" s="242" t="s">
        <v>322</v>
      </c>
      <c r="G262" s="240"/>
      <c r="H262" s="243">
        <v>50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123</v>
      </c>
      <c r="AU262" s="249" t="s">
        <v>121</v>
      </c>
      <c r="AV262" s="14" t="s">
        <v>121</v>
      </c>
      <c r="AW262" s="14" t="s">
        <v>31</v>
      </c>
      <c r="AX262" s="14" t="s">
        <v>75</v>
      </c>
      <c r="AY262" s="249" t="s">
        <v>114</v>
      </c>
    </row>
    <row r="263" s="15" customFormat="1">
      <c r="A263" s="15"/>
      <c r="B263" s="250"/>
      <c r="C263" s="251"/>
      <c r="D263" s="230" t="s">
        <v>123</v>
      </c>
      <c r="E263" s="252" t="s">
        <v>1</v>
      </c>
      <c r="F263" s="253" t="s">
        <v>126</v>
      </c>
      <c r="G263" s="251"/>
      <c r="H263" s="254">
        <v>50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0" t="s">
        <v>123</v>
      </c>
      <c r="AU263" s="260" t="s">
        <v>121</v>
      </c>
      <c r="AV263" s="15" t="s">
        <v>120</v>
      </c>
      <c r="AW263" s="15" t="s">
        <v>31</v>
      </c>
      <c r="AX263" s="15" t="s">
        <v>80</v>
      </c>
      <c r="AY263" s="260" t="s">
        <v>114</v>
      </c>
    </row>
    <row r="264" s="2" customFormat="1" ht="16.5" customHeight="1">
      <c r="A264" s="39"/>
      <c r="B264" s="40"/>
      <c r="C264" s="272" t="s">
        <v>323</v>
      </c>
      <c r="D264" s="272" t="s">
        <v>172</v>
      </c>
      <c r="E264" s="273" t="s">
        <v>324</v>
      </c>
      <c r="F264" s="274" t="s">
        <v>325</v>
      </c>
      <c r="G264" s="275" t="s">
        <v>195</v>
      </c>
      <c r="H264" s="276">
        <v>51</v>
      </c>
      <c r="I264" s="277"/>
      <c r="J264" s="278">
        <f>ROUND(I264*H264,2)</f>
        <v>0</v>
      </c>
      <c r="K264" s="279"/>
      <c r="L264" s="280"/>
      <c r="M264" s="281" t="s">
        <v>1</v>
      </c>
      <c r="N264" s="282" t="s">
        <v>41</v>
      </c>
      <c r="O264" s="92"/>
      <c r="P264" s="224">
        <f>O264*H264</f>
        <v>0</v>
      </c>
      <c r="Q264" s="224">
        <v>0.023</v>
      </c>
      <c r="R264" s="224">
        <f>Q264*H264</f>
        <v>1.173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167</v>
      </c>
      <c r="AT264" s="226" t="s">
        <v>172</v>
      </c>
      <c r="AU264" s="226" t="s">
        <v>121</v>
      </c>
      <c r="AY264" s="18" t="s">
        <v>114</v>
      </c>
      <c r="BE264" s="227">
        <f>IF(N264="základná",J264,0)</f>
        <v>0</v>
      </c>
      <c r="BF264" s="227">
        <f>IF(N264="znížená",J264,0)</f>
        <v>0</v>
      </c>
      <c r="BG264" s="227">
        <f>IF(N264="zákl. prenesená",J264,0)</f>
        <v>0</v>
      </c>
      <c r="BH264" s="227">
        <f>IF(N264="zníž. prenesená",J264,0)</f>
        <v>0</v>
      </c>
      <c r="BI264" s="227">
        <f>IF(N264="nulová",J264,0)</f>
        <v>0</v>
      </c>
      <c r="BJ264" s="18" t="s">
        <v>121</v>
      </c>
      <c r="BK264" s="227">
        <f>ROUND(I264*H264,2)</f>
        <v>0</v>
      </c>
      <c r="BL264" s="18" t="s">
        <v>120</v>
      </c>
      <c r="BM264" s="226" t="s">
        <v>326</v>
      </c>
    </row>
    <row r="265" s="14" customFormat="1">
      <c r="A265" s="14"/>
      <c r="B265" s="239"/>
      <c r="C265" s="240"/>
      <c r="D265" s="230" t="s">
        <v>123</v>
      </c>
      <c r="E265" s="240"/>
      <c r="F265" s="242" t="s">
        <v>327</v>
      </c>
      <c r="G265" s="240"/>
      <c r="H265" s="243">
        <v>51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123</v>
      </c>
      <c r="AU265" s="249" t="s">
        <v>121</v>
      </c>
      <c r="AV265" s="14" t="s">
        <v>121</v>
      </c>
      <c r="AW265" s="14" t="s">
        <v>4</v>
      </c>
      <c r="AX265" s="14" t="s">
        <v>80</v>
      </c>
      <c r="AY265" s="249" t="s">
        <v>114</v>
      </c>
    </row>
    <row r="266" s="2" customFormat="1" ht="33" customHeight="1">
      <c r="A266" s="39"/>
      <c r="B266" s="40"/>
      <c r="C266" s="214" t="s">
        <v>328</v>
      </c>
      <c r="D266" s="214" t="s">
        <v>116</v>
      </c>
      <c r="E266" s="215" t="s">
        <v>329</v>
      </c>
      <c r="F266" s="216" t="s">
        <v>330</v>
      </c>
      <c r="G266" s="217" t="s">
        <v>119</v>
      </c>
      <c r="H266" s="218">
        <v>18</v>
      </c>
      <c r="I266" s="219"/>
      <c r="J266" s="220">
        <f>ROUND(I266*H266,2)</f>
        <v>0</v>
      </c>
      <c r="K266" s="221"/>
      <c r="L266" s="45"/>
      <c r="M266" s="222" t="s">
        <v>1</v>
      </c>
      <c r="N266" s="223" t="s">
        <v>41</v>
      </c>
      <c r="O266" s="92"/>
      <c r="P266" s="224">
        <f>O266*H266</f>
        <v>0</v>
      </c>
      <c r="Q266" s="224">
        <v>0.097930000000000003</v>
      </c>
      <c r="R266" s="224">
        <f>Q266*H266</f>
        <v>1.76274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120</v>
      </c>
      <c r="AT266" s="226" t="s">
        <v>116</v>
      </c>
      <c r="AU266" s="226" t="s">
        <v>121</v>
      </c>
      <c r="AY266" s="18" t="s">
        <v>114</v>
      </c>
      <c r="BE266" s="227">
        <f>IF(N266="základná",J266,0)</f>
        <v>0</v>
      </c>
      <c r="BF266" s="227">
        <f>IF(N266="znížená",J266,0)</f>
        <v>0</v>
      </c>
      <c r="BG266" s="227">
        <f>IF(N266="zákl. prenesená",J266,0)</f>
        <v>0</v>
      </c>
      <c r="BH266" s="227">
        <f>IF(N266="zníž. prenesená",J266,0)</f>
        <v>0</v>
      </c>
      <c r="BI266" s="227">
        <f>IF(N266="nulová",J266,0)</f>
        <v>0</v>
      </c>
      <c r="BJ266" s="18" t="s">
        <v>121</v>
      </c>
      <c r="BK266" s="227">
        <f>ROUND(I266*H266,2)</f>
        <v>0</v>
      </c>
      <c r="BL266" s="18" t="s">
        <v>120</v>
      </c>
      <c r="BM266" s="226" t="s">
        <v>331</v>
      </c>
    </row>
    <row r="267" s="13" customFormat="1">
      <c r="A267" s="13"/>
      <c r="B267" s="228"/>
      <c r="C267" s="229"/>
      <c r="D267" s="230" t="s">
        <v>123</v>
      </c>
      <c r="E267" s="231" t="s">
        <v>1</v>
      </c>
      <c r="F267" s="232" t="s">
        <v>332</v>
      </c>
      <c r="G267" s="229"/>
      <c r="H267" s="231" t="s">
        <v>1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123</v>
      </c>
      <c r="AU267" s="238" t="s">
        <v>121</v>
      </c>
      <c r="AV267" s="13" t="s">
        <v>80</v>
      </c>
      <c r="AW267" s="13" t="s">
        <v>31</v>
      </c>
      <c r="AX267" s="13" t="s">
        <v>75</v>
      </c>
      <c r="AY267" s="238" t="s">
        <v>114</v>
      </c>
    </row>
    <row r="268" s="14" customFormat="1">
      <c r="A268" s="14"/>
      <c r="B268" s="239"/>
      <c r="C268" s="240"/>
      <c r="D268" s="230" t="s">
        <v>123</v>
      </c>
      <c r="E268" s="241" t="s">
        <v>1</v>
      </c>
      <c r="F268" s="242" t="s">
        <v>333</v>
      </c>
      <c r="G268" s="240"/>
      <c r="H268" s="243">
        <v>18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123</v>
      </c>
      <c r="AU268" s="249" t="s">
        <v>121</v>
      </c>
      <c r="AV268" s="14" t="s">
        <v>121</v>
      </c>
      <c r="AW268" s="14" t="s">
        <v>31</v>
      </c>
      <c r="AX268" s="14" t="s">
        <v>75</v>
      </c>
      <c r="AY268" s="249" t="s">
        <v>114</v>
      </c>
    </row>
    <row r="269" s="15" customFormat="1">
      <c r="A269" s="15"/>
      <c r="B269" s="250"/>
      <c r="C269" s="251"/>
      <c r="D269" s="230" t="s">
        <v>123</v>
      </c>
      <c r="E269" s="252" t="s">
        <v>1</v>
      </c>
      <c r="F269" s="253" t="s">
        <v>126</v>
      </c>
      <c r="G269" s="251"/>
      <c r="H269" s="254">
        <v>18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0" t="s">
        <v>123</v>
      </c>
      <c r="AU269" s="260" t="s">
        <v>121</v>
      </c>
      <c r="AV269" s="15" t="s">
        <v>120</v>
      </c>
      <c r="AW269" s="15" t="s">
        <v>31</v>
      </c>
      <c r="AX269" s="15" t="s">
        <v>80</v>
      </c>
      <c r="AY269" s="260" t="s">
        <v>114</v>
      </c>
    </row>
    <row r="270" s="2" customFormat="1" ht="21.75" customHeight="1">
      <c r="A270" s="39"/>
      <c r="B270" s="40"/>
      <c r="C270" s="272" t="s">
        <v>334</v>
      </c>
      <c r="D270" s="272" t="s">
        <v>172</v>
      </c>
      <c r="E270" s="273" t="s">
        <v>335</v>
      </c>
      <c r="F270" s="274" t="s">
        <v>336</v>
      </c>
      <c r="G270" s="275" t="s">
        <v>195</v>
      </c>
      <c r="H270" s="276">
        <v>20.16</v>
      </c>
      <c r="I270" s="277"/>
      <c r="J270" s="278">
        <f>ROUND(I270*H270,2)</f>
        <v>0</v>
      </c>
      <c r="K270" s="279"/>
      <c r="L270" s="280"/>
      <c r="M270" s="281" t="s">
        <v>1</v>
      </c>
      <c r="N270" s="282" t="s">
        <v>41</v>
      </c>
      <c r="O270" s="92"/>
      <c r="P270" s="224">
        <f>O270*H270</f>
        <v>0</v>
      </c>
      <c r="Q270" s="224">
        <v>0.00792</v>
      </c>
      <c r="R270" s="224">
        <f>Q270*H270</f>
        <v>0.15966720000000001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167</v>
      </c>
      <c r="AT270" s="226" t="s">
        <v>172</v>
      </c>
      <c r="AU270" s="226" t="s">
        <v>121</v>
      </c>
      <c r="AY270" s="18" t="s">
        <v>114</v>
      </c>
      <c r="BE270" s="227">
        <f>IF(N270="základná",J270,0)</f>
        <v>0</v>
      </c>
      <c r="BF270" s="227">
        <f>IF(N270="znížená",J270,0)</f>
        <v>0</v>
      </c>
      <c r="BG270" s="227">
        <f>IF(N270="zákl. prenesená",J270,0)</f>
        <v>0</v>
      </c>
      <c r="BH270" s="227">
        <f>IF(N270="zníž. prenesená",J270,0)</f>
        <v>0</v>
      </c>
      <c r="BI270" s="227">
        <f>IF(N270="nulová",J270,0)</f>
        <v>0</v>
      </c>
      <c r="BJ270" s="18" t="s">
        <v>121</v>
      </c>
      <c r="BK270" s="227">
        <f>ROUND(I270*H270,2)</f>
        <v>0</v>
      </c>
      <c r="BL270" s="18" t="s">
        <v>120</v>
      </c>
      <c r="BM270" s="226" t="s">
        <v>337</v>
      </c>
    </row>
    <row r="271" s="14" customFormat="1">
      <c r="A271" s="14"/>
      <c r="B271" s="239"/>
      <c r="C271" s="240"/>
      <c r="D271" s="230" t="s">
        <v>123</v>
      </c>
      <c r="E271" s="240"/>
      <c r="F271" s="242" t="s">
        <v>338</v>
      </c>
      <c r="G271" s="240"/>
      <c r="H271" s="243">
        <v>20.16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123</v>
      </c>
      <c r="AU271" s="249" t="s">
        <v>121</v>
      </c>
      <c r="AV271" s="14" t="s">
        <v>121</v>
      </c>
      <c r="AW271" s="14" t="s">
        <v>4</v>
      </c>
      <c r="AX271" s="14" t="s">
        <v>80</v>
      </c>
      <c r="AY271" s="249" t="s">
        <v>114</v>
      </c>
    </row>
    <row r="272" s="2" customFormat="1" ht="21.75" customHeight="1">
      <c r="A272" s="39"/>
      <c r="B272" s="40"/>
      <c r="C272" s="214" t="s">
        <v>339</v>
      </c>
      <c r="D272" s="214" t="s">
        <v>116</v>
      </c>
      <c r="E272" s="215" t="s">
        <v>340</v>
      </c>
      <c r="F272" s="216" t="s">
        <v>341</v>
      </c>
      <c r="G272" s="217" t="s">
        <v>181</v>
      </c>
      <c r="H272" s="218">
        <v>39.399999999999999</v>
      </c>
      <c r="I272" s="219"/>
      <c r="J272" s="220">
        <f>ROUND(I272*H272,2)</f>
        <v>0</v>
      </c>
      <c r="K272" s="221"/>
      <c r="L272" s="45"/>
      <c r="M272" s="222" t="s">
        <v>1</v>
      </c>
      <c r="N272" s="223" t="s">
        <v>41</v>
      </c>
      <c r="O272" s="92"/>
      <c r="P272" s="224">
        <f>O272*H272</f>
        <v>0</v>
      </c>
      <c r="Q272" s="224">
        <v>0.0135</v>
      </c>
      <c r="R272" s="224">
        <f>Q272*H272</f>
        <v>0.53189999999999993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120</v>
      </c>
      <c r="AT272" s="226" t="s">
        <v>116</v>
      </c>
      <c r="AU272" s="226" t="s">
        <v>121</v>
      </c>
      <c r="AY272" s="18" t="s">
        <v>114</v>
      </c>
      <c r="BE272" s="227">
        <f>IF(N272="základná",J272,0)</f>
        <v>0</v>
      </c>
      <c r="BF272" s="227">
        <f>IF(N272="znížená",J272,0)</f>
        <v>0</v>
      </c>
      <c r="BG272" s="227">
        <f>IF(N272="zákl. prenesená",J272,0)</f>
        <v>0</v>
      </c>
      <c r="BH272" s="227">
        <f>IF(N272="zníž. prenesená",J272,0)</f>
        <v>0</v>
      </c>
      <c r="BI272" s="227">
        <f>IF(N272="nulová",J272,0)</f>
        <v>0</v>
      </c>
      <c r="BJ272" s="18" t="s">
        <v>121</v>
      </c>
      <c r="BK272" s="227">
        <f>ROUND(I272*H272,2)</f>
        <v>0</v>
      </c>
      <c r="BL272" s="18" t="s">
        <v>120</v>
      </c>
      <c r="BM272" s="226" t="s">
        <v>342</v>
      </c>
    </row>
    <row r="273" s="13" customFormat="1">
      <c r="A273" s="13"/>
      <c r="B273" s="228"/>
      <c r="C273" s="229"/>
      <c r="D273" s="230" t="s">
        <v>123</v>
      </c>
      <c r="E273" s="231" t="s">
        <v>1</v>
      </c>
      <c r="F273" s="232" t="s">
        <v>285</v>
      </c>
      <c r="G273" s="229"/>
      <c r="H273" s="231" t="s">
        <v>1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123</v>
      </c>
      <c r="AU273" s="238" t="s">
        <v>121</v>
      </c>
      <c r="AV273" s="13" t="s">
        <v>80</v>
      </c>
      <c r="AW273" s="13" t="s">
        <v>31</v>
      </c>
      <c r="AX273" s="13" t="s">
        <v>75</v>
      </c>
      <c r="AY273" s="238" t="s">
        <v>114</v>
      </c>
    </row>
    <row r="274" s="13" customFormat="1">
      <c r="A274" s="13"/>
      <c r="B274" s="228"/>
      <c r="C274" s="229"/>
      <c r="D274" s="230" t="s">
        <v>123</v>
      </c>
      <c r="E274" s="231" t="s">
        <v>1</v>
      </c>
      <c r="F274" s="232" t="s">
        <v>286</v>
      </c>
      <c r="G274" s="229"/>
      <c r="H274" s="231" t="s">
        <v>1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123</v>
      </c>
      <c r="AU274" s="238" t="s">
        <v>121</v>
      </c>
      <c r="AV274" s="13" t="s">
        <v>80</v>
      </c>
      <c r="AW274" s="13" t="s">
        <v>31</v>
      </c>
      <c r="AX274" s="13" t="s">
        <v>75</v>
      </c>
      <c r="AY274" s="238" t="s">
        <v>114</v>
      </c>
    </row>
    <row r="275" s="14" customFormat="1">
      <c r="A275" s="14"/>
      <c r="B275" s="239"/>
      <c r="C275" s="240"/>
      <c r="D275" s="230" t="s">
        <v>123</v>
      </c>
      <c r="E275" s="241" t="s">
        <v>1</v>
      </c>
      <c r="F275" s="242" t="s">
        <v>287</v>
      </c>
      <c r="G275" s="240"/>
      <c r="H275" s="243">
        <v>25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123</v>
      </c>
      <c r="AU275" s="249" t="s">
        <v>121</v>
      </c>
      <c r="AV275" s="14" t="s">
        <v>121</v>
      </c>
      <c r="AW275" s="14" t="s">
        <v>31</v>
      </c>
      <c r="AX275" s="14" t="s">
        <v>75</v>
      </c>
      <c r="AY275" s="249" t="s">
        <v>114</v>
      </c>
    </row>
    <row r="276" s="13" customFormat="1">
      <c r="A276" s="13"/>
      <c r="B276" s="228"/>
      <c r="C276" s="229"/>
      <c r="D276" s="230" t="s">
        <v>123</v>
      </c>
      <c r="E276" s="231" t="s">
        <v>1</v>
      </c>
      <c r="F276" s="232" t="s">
        <v>343</v>
      </c>
      <c r="G276" s="229"/>
      <c r="H276" s="231" t="s">
        <v>1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8" t="s">
        <v>123</v>
      </c>
      <c r="AU276" s="238" t="s">
        <v>121</v>
      </c>
      <c r="AV276" s="13" t="s">
        <v>80</v>
      </c>
      <c r="AW276" s="13" t="s">
        <v>31</v>
      </c>
      <c r="AX276" s="13" t="s">
        <v>75</v>
      </c>
      <c r="AY276" s="238" t="s">
        <v>114</v>
      </c>
    </row>
    <row r="277" s="13" customFormat="1">
      <c r="A277" s="13"/>
      <c r="B277" s="228"/>
      <c r="C277" s="229"/>
      <c r="D277" s="230" t="s">
        <v>123</v>
      </c>
      <c r="E277" s="231" t="s">
        <v>1</v>
      </c>
      <c r="F277" s="232" t="s">
        <v>344</v>
      </c>
      <c r="G277" s="229"/>
      <c r="H277" s="231" t="s">
        <v>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123</v>
      </c>
      <c r="AU277" s="238" t="s">
        <v>121</v>
      </c>
      <c r="AV277" s="13" t="s">
        <v>80</v>
      </c>
      <c r="AW277" s="13" t="s">
        <v>31</v>
      </c>
      <c r="AX277" s="13" t="s">
        <v>75</v>
      </c>
      <c r="AY277" s="238" t="s">
        <v>114</v>
      </c>
    </row>
    <row r="278" s="14" customFormat="1">
      <c r="A278" s="14"/>
      <c r="B278" s="239"/>
      <c r="C278" s="240"/>
      <c r="D278" s="230" t="s">
        <v>123</v>
      </c>
      <c r="E278" s="241" t="s">
        <v>1</v>
      </c>
      <c r="F278" s="242" t="s">
        <v>345</v>
      </c>
      <c r="G278" s="240"/>
      <c r="H278" s="243">
        <v>5.4000000000000004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9" t="s">
        <v>123</v>
      </c>
      <c r="AU278" s="249" t="s">
        <v>121</v>
      </c>
      <c r="AV278" s="14" t="s">
        <v>121</v>
      </c>
      <c r="AW278" s="14" t="s">
        <v>31</v>
      </c>
      <c r="AX278" s="14" t="s">
        <v>75</v>
      </c>
      <c r="AY278" s="249" t="s">
        <v>114</v>
      </c>
    </row>
    <row r="279" s="13" customFormat="1">
      <c r="A279" s="13"/>
      <c r="B279" s="228"/>
      <c r="C279" s="229"/>
      <c r="D279" s="230" t="s">
        <v>123</v>
      </c>
      <c r="E279" s="231" t="s">
        <v>1</v>
      </c>
      <c r="F279" s="232" t="s">
        <v>139</v>
      </c>
      <c r="G279" s="229"/>
      <c r="H279" s="231" t="s">
        <v>1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123</v>
      </c>
      <c r="AU279" s="238" t="s">
        <v>121</v>
      </c>
      <c r="AV279" s="13" t="s">
        <v>80</v>
      </c>
      <c r="AW279" s="13" t="s">
        <v>31</v>
      </c>
      <c r="AX279" s="13" t="s">
        <v>75</v>
      </c>
      <c r="AY279" s="238" t="s">
        <v>114</v>
      </c>
    </row>
    <row r="280" s="13" customFormat="1">
      <c r="A280" s="13"/>
      <c r="B280" s="228"/>
      <c r="C280" s="229"/>
      <c r="D280" s="230" t="s">
        <v>123</v>
      </c>
      <c r="E280" s="231" t="s">
        <v>1</v>
      </c>
      <c r="F280" s="232" t="s">
        <v>346</v>
      </c>
      <c r="G280" s="229"/>
      <c r="H280" s="231" t="s">
        <v>1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123</v>
      </c>
      <c r="AU280" s="238" t="s">
        <v>121</v>
      </c>
      <c r="AV280" s="13" t="s">
        <v>80</v>
      </c>
      <c r="AW280" s="13" t="s">
        <v>31</v>
      </c>
      <c r="AX280" s="13" t="s">
        <v>75</v>
      </c>
      <c r="AY280" s="238" t="s">
        <v>114</v>
      </c>
    </row>
    <row r="281" s="14" customFormat="1">
      <c r="A281" s="14"/>
      <c r="B281" s="239"/>
      <c r="C281" s="240"/>
      <c r="D281" s="230" t="s">
        <v>123</v>
      </c>
      <c r="E281" s="241" t="s">
        <v>1</v>
      </c>
      <c r="F281" s="242" t="s">
        <v>347</v>
      </c>
      <c r="G281" s="240"/>
      <c r="H281" s="243">
        <v>9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123</v>
      </c>
      <c r="AU281" s="249" t="s">
        <v>121</v>
      </c>
      <c r="AV281" s="14" t="s">
        <v>121</v>
      </c>
      <c r="AW281" s="14" t="s">
        <v>31</v>
      </c>
      <c r="AX281" s="14" t="s">
        <v>75</v>
      </c>
      <c r="AY281" s="249" t="s">
        <v>114</v>
      </c>
    </row>
    <row r="282" s="15" customFormat="1">
      <c r="A282" s="15"/>
      <c r="B282" s="250"/>
      <c r="C282" s="251"/>
      <c r="D282" s="230" t="s">
        <v>123</v>
      </c>
      <c r="E282" s="252" t="s">
        <v>1</v>
      </c>
      <c r="F282" s="253" t="s">
        <v>126</v>
      </c>
      <c r="G282" s="251"/>
      <c r="H282" s="254">
        <v>39.399999999999999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0" t="s">
        <v>123</v>
      </c>
      <c r="AU282" s="260" t="s">
        <v>121</v>
      </c>
      <c r="AV282" s="15" t="s">
        <v>120</v>
      </c>
      <c r="AW282" s="15" t="s">
        <v>31</v>
      </c>
      <c r="AX282" s="15" t="s">
        <v>80</v>
      </c>
      <c r="AY282" s="260" t="s">
        <v>114</v>
      </c>
    </row>
    <row r="283" s="2" customFormat="1" ht="16.5" customHeight="1">
      <c r="A283" s="39"/>
      <c r="B283" s="40"/>
      <c r="C283" s="272" t="s">
        <v>348</v>
      </c>
      <c r="D283" s="272" t="s">
        <v>172</v>
      </c>
      <c r="E283" s="273" t="s">
        <v>349</v>
      </c>
      <c r="F283" s="274" t="s">
        <v>350</v>
      </c>
      <c r="G283" s="275" t="s">
        <v>181</v>
      </c>
      <c r="H283" s="276">
        <v>45.310000000000002</v>
      </c>
      <c r="I283" s="277"/>
      <c r="J283" s="278">
        <f>ROUND(I283*H283,2)</f>
        <v>0</v>
      </c>
      <c r="K283" s="279"/>
      <c r="L283" s="280"/>
      <c r="M283" s="281" t="s">
        <v>1</v>
      </c>
      <c r="N283" s="282" t="s">
        <v>41</v>
      </c>
      <c r="O283" s="92"/>
      <c r="P283" s="224">
        <f>O283*H283</f>
        <v>0</v>
      </c>
      <c r="Q283" s="224">
        <v>0.00031</v>
      </c>
      <c r="R283" s="224">
        <f>Q283*H283</f>
        <v>0.014046100000000001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167</v>
      </c>
      <c r="AT283" s="226" t="s">
        <v>172</v>
      </c>
      <c r="AU283" s="226" t="s">
        <v>121</v>
      </c>
      <c r="AY283" s="18" t="s">
        <v>114</v>
      </c>
      <c r="BE283" s="227">
        <f>IF(N283="základná",J283,0)</f>
        <v>0</v>
      </c>
      <c r="BF283" s="227">
        <f>IF(N283="znížená",J283,0)</f>
        <v>0</v>
      </c>
      <c r="BG283" s="227">
        <f>IF(N283="zákl. prenesená",J283,0)</f>
        <v>0</v>
      </c>
      <c r="BH283" s="227">
        <f>IF(N283="zníž. prenesená",J283,0)</f>
        <v>0</v>
      </c>
      <c r="BI283" s="227">
        <f>IF(N283="nulová",J283,0)</f>
        <v>0</v>
      </c>
      <c r="BJ283" s="18" t="s">
        <v>121</v>
      </c>
      <c r="BK283" s="227">
        <f>ROUND(I283*H283,2)</f>
        <v>0</v>
      </c>
      <c r="BL283" s="18" t="s">
        <v>120</v>
      </c>
      <c r="BM283" s="226" t="s">
        <v>351</v>
      </c>
    </row>
    <row r="284" s="14" customFormat="1">
      <c r="A284" s="14"/>
      <c r="B284" s="239"/>
      <c r="C284" s="240"/>
      <c r="D284" s="230" t="s">
        <v>123</v>
      </c>
      <c r="E284" s="240"/>
      <c r="F284" s="242" t="s">
        <v>352</v>
      </c>
      <c r="G284" s="240"/>
      <c r="H284" s="243">
        <v>45.310000000000002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123</v>
      </c>
      <c r="AU284" s="249" t="s">
        <v>121</v>
      </c>
      <c r="AV284" s="14" t="s">
        <v>121</v>
      </c>
      <c r="AW284" s="14" t="s">
        <v>4</v>
      </c>
      <c r="AX284" s="14" t="s">
        <v>80</v>
      </c>
      <c r="AY284" s="249" t="s">
        <v>114</v>
      </c>
    </row>
    <row r="285" s="2" customFormat="1" ht="16.5" customHeight="1">
      <c r="A285" s="39"/>
      <c r="B285" s="40"/>
      <c r="C285" s="214" t="s">
        <v>353</v>
      </c>
      <c r="D285" s="214" t="s">
        <v>116</v>
      </c>
      <c r="E285" s="215" t="s">
        <v>354</v>
      </c>
      <c r="F285" s="216" t="s">
        <v>355</v>
      </c>
      <c r="G285" s="217" t="s">
        <v>195</v>
      </c>
      <c r="H285" s="218">
        <v>2</v>
      </c>
      <c r="I285" s="219"/>
      <c r="J285" s="220">
        <f>ROUND(I285*H285,2)</f>
        <v>0</v>
      </c>
      <c r="K285" s="221"/>
      <c r="L285" s="45"/>
      <c r="M285" s="222" t="s">
        <v>1</v>
      </c>
      <c r="N285" s="223" t="s">
        <v>41</v>
      </c>
      <c r="O285" s="92"/>
      <c r="P285" s="224">
        <f>O285*H285</f>
        <v>0</v>
      </c>
      <c r="Q285" s="224">
        <v>0.15306</v>
      </c>
      <c r="R285" s="224">
        <f>Q285*H285</f>
        <v>0.30612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120</v>
      </c>
      <c r="AT285" s="226" t="s">
        <v>116</v>
      </c>
      <c r="AU285" s="226" t="s">
        <v>121</v>
      </c>
      <c r="AY285" s="18" t="s">
        <v>114</v>
      </c>
      <c r="BE285" s="227">
        <f>IF(N285="základná",J285,0)</f>
        <v>0</v>
      </c>
      <c r="BF285" s="227">
        <f>IF(N285="znížená",J285,0)</f>
        <v>0</v>
      </c>
      <c r="BG285" s="227">
        <f>IF(N285="zákl. prenesená",J285,0)</f>
        <v>0</v>
      </c>
      <c r="BH285" s="227">
        <f>IF(N285="zníž. prenesená",J285,0)</f>
        <v>0</v>
      </c>
      <c r="BI285" s="227">
        <f>IF(N285="nulová",J285,0)</f>
        <v>0</v>
      </c>
      <c r="BJ285" s="18" t="s">
        <v>121</v>
      </c>
      <c r="BK285" s="227">
        <f>ROUND(I285*H285,2)</f>
        <v>0</v>
      </c>
      <c r="BL285" s="18" t="s">
        <v>120</v>
      </c>
      <c r="BM285" s="226" t="s">
        <v>356</v>
      </c>
    </row>
    <row r="286" s="2" customFormat="1" ht="21.75" customHeight="1">
      <c r="A286" s="39"/>
      <c r="B286" s="40"/>
      <c r="C286" s="272" t="s">
        <v>357</v>
      </c>
      <c r="D286" s="272" t="s">
        <v>172</v>
      </c>
      <c r="E286" s="273" t="s">
        <v>358</v>
      </c>
      <c r="F286" s="274" t="s">
        <v>359</v>
      </c>
      <c r="G286" s="275" t="s">
        <v>195</v>
      </c>
      <c r="H286" s="276">
        <v>2</v>
      </c>
      <c r="I286" s="277"/>
      <c r="J286" s="278">
        <f>ROUND(I286*H286,2)</f>
        <v>0</v>
      </c>
      <c r="K286" s="279"/>
      <c r="L286" s="280"/>
      <c r="M286" s="281" t="s">
        <v>1</v>
      </c>
      <c r="N286" s="282" t="s">
        <v>41</v>
      </c>
      <c r="O286" s="92"/>
      <c r="P286" s="224">
        <f>O286*H286</f>
        <v>0</v>
      </c>
      <c r="Q286" s="224">
        <v>0.027</v>
      </c>
      <c r="R286" s="224">
        <f>Q286*H286</f>
        <v>0.053999999999999999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167</v>
      </c>
      <c r="AT286" s="226" t="s">
        <v>172</v>
      </c>
      <c r="AU286" s="226" t="s">
        <v>121</v>
      </c>
      <c r="AY286" s="18" t="s">
        <v>114</v>
      </c>
      <c r="BE286" s="227">
        <f>IF(N286="základná",J286,0)</f>
        <v>0</v>
      </c>
      <c r="BF286" s="227">
        <f>IF(N286="znížená",J286,0)</f>
        <v>0</v>
      </c>
      <c r="BG286" s="227">
        <f>IF(N286="zákl. prenesená",J286,0)</f>
        <v>0</v>
      </c>
      <c r="BH286" s="227">
        <f>IF(N286="zníž. prenesená",J286,0)</f>
        <v>0</v>
      </c>
      <c r="BI286" s="227">
        <f>IF(N286="nulová",J286,0)</f>
        <v>0</v>
      </c>
      <c r="BJ286" s="18" t="s">
        <v>121</v>
      </c>
      <c r="BK286" s="227">
        <f>ROUND(I286*H286,2)</f>
        <v>0</v>
      </c>
      <c r="BL286" s="18" t="s">
        <v>120</v>
      </c>
      <c r="BM286" s="226" t="s">
        <v>360</v>
      </c>
    </row>
    <row r="287" s="2" customFormat="1" ht="21.75" customHeight="1">
      <c r="A287" s="39"/>
      <c r="B287" s="40"/>
      <c r="C287" s="214" t="s">
        <v>361</v>
      </c>
      <c r="D287" s="214" t="s">
        <v>116</v>
      </c>
      <c r="E287" s="215" t="s">
        <v>362</v>
      </c>
      <c r="F287" s="216" t="s">
        <v>363</v>
      </c>
      <c r="G287" s="217" t="s">
        <v>195</v>
      </c>
      <c r="H287" s="218">
        <v>4</v>
      </c>
      <c r="I287" s="219"/>
      <c r="J287" s="220">
        <f>ROUND(I287*H287,2)</f>
        <v>0</v>
      </c>
      <c r="K287" s="221"/>
      <c r="L287" s="45"/>
      <c r="M287" s="222" t="s">
        <v>1</v>
      </c>
      <c r="N287" s="223" t="s">
        <v>41</v>
      </c>
      <c r="O287" s="92"/>
      <c r="P287" s="224">
        <f>O287*H287</f>
        <v>0</v>
      </c>
      <c r="Q287" s="224">
        <v>0.00046999999999999999</v>
      </c>
      <c r="R287" s="224">
        <f>Q287*H287</f>
        <v>0.0018799999999999999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120</v>
      </c>
      <c r="AT287" s="226" t="s">
        <v>116</v>
      </c>
      <c r="AU287" s="226" t="s">
        <v>121</v>
      </c>
      <c r="AY287" s="18" t="s">
        <v>114</v>
      </c>
      <c r="BE287" s="227">
        <f>IF(N287="základná",J287,0)</f>
        <v>0</v>
      </c>
      <c r="BF287" s="227">
        <f>IF(N287="znížená",J287,0)</f>
        <v>0</v>
      </c>
      <c r="BG287" s="227">
        <f>IF(N287="zákl. prenesená",J287,0)</f>
        <v>0</v>
      </c>
      <c r="BH287" s="227">
        <f>IF(N287="zníž. prenesená",J287,0)</f>
        <v>0</v>
      </c>
      <c r="BI287" s="227">
        <f>IF(N287="nulová",J287,0)</f>
        <v>0</v>
      </c>
      <c r="BJ287" s="18" t="s">
        <v>121</v>
      </c>
      <c r="BK287" s="227">
        <f>ROUND(I287*H287,2)</f>
        <v>0</v>
      </c>
      <c r="BL287" s="18" t="s">
        <v>120</v>
      </c>
      <c r="BM287" s="226" t="s">
        <v>364</v>
      </c>
    </row>
    <row r="288" s="2" customFormat="1" ht="33" customHeight="1">
      <c r="A288" s="39"/>
      <c r="B288" s="40"/>
      <c r="C288" s="272" t="s">
        <v>365</v>
      </c>
      <c r="D288" s="272" t="s">
        <v>172</v>
      </c>
      <c r="E288" s="273" t="s">
        <v>366</v>
      </c>
      <c r="F288" s="274" t="s">
        <v>367</v>
      </c>
      <c r="G288" s="275" t="s">
        <v>195</v>
      </c>
      <c r="H288" s="276">
        <v>4</v>
      </c>
      <c r="I288" s="277"/>
      <c r="J288" s="278">
        <f>ROUND(I288*H288,2)</f>
        <v>0</v>
      </c>
      <c r="K288" s="279"/>
      <c r="L288" s="280"/>
      <c r="M288" s="281" t="s">
        <v>1</v>
      </c>
      <c r="N288" s="282" t="s">
        <v>41</v>
      </c>
      <c r="O288" s="92"/>
      <c r="P288" s="224">
        <f>O288*H288</f>
        <v>0</v>
      </c>
      <c r="Q288" s="224">
        <v>0.077600000000000002</v>
      </c>
      <c r="R288" s="224">
        <f>Q288*H288</f>
        <v>0.31040000000000001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167</v>
      </c>
      <c r="AT288" s="226" t="s">
        <v>172</v>
      </c>
      <c r="AU288" s="226" t="s">
        <v>121</v>
      </c>
      <c r="AY288" s="18" t="s">
        <v>114</v>
      </c>
      <c r="BE288" s="227">
        <f>IF(N288="základná",J288,0)</f>
        <v>0</v>
      </c>
      <c r="BF288" s="227">
        <f>IF(N288="znížená",J288,0)</f>
        <v>0</v>
      </c>
      <c r="BG288" s="227">
        <f>IF(N288="zákl. prenesená",J288,0)</f>
        <v>0</v>
      </c>
      <c r="BH288" s="227">
        <f>IF(N288="zníž. prenesená",J288,0)</f>
        <v>0</v>
      </c>
      <c r="BI288" s="227">
        <f>IF(N288="nulová",J288,0)</f>
        <v>0</v>
      </c>
      <c r="BJ288" s="18" t="s">
        <v>121</v>
      </c>
      <c r="BK288" s="227">
        <f>ROUND(I288*H288,2)</f>
        <v>0</v>
      </c>
      <c r="BL288" s="18" t="s">
        <v>120</v>
      </c>
      <c r="BM288" s="226" t="s">
        <v>368</v>
      </c>
    </row>
    <row r="289" s="2" customFormat="1" ht="21.75" customHeight="1">
      <c r="A289" s="39"/>
      <c r="B289" s="40"/>
      <c r="C289" s="214" t="s">
        <v>369</v>
      </c>
      <c r="D289" s="214" t="s">
        <v>116</v>
      </c>
      <c r="E289" s="215" t="s">
        <v>370</v>
      </c>
      <c r="F289" s="216" t="s">
        <v>371</v>
      </c>
      <c r="G289" s="217" t="s">
        <v>119</v>
      </c>
      <c r="H289" s="218">
        <v>501</v>
      </c>
      <c r="I289" s="219"/>
      <c r="J289" s="220">
        <f>ROUND(I289*H289,2)</f>
        <v>0</v>
      </c>
      <c r="K289" s="221"/>
      <c r="L289" s="45"/>
      <c r="M289" s="222" t="s">
        <v>1</v>
      </c>
      <c r="N289" s="223" t="s">
        <v>41</v>
      </c>
      <c r="O289" s="92"/>
      <c r="P289" s="224">
        <f>O289*H289</f>
        <v>0</v>
      </c>
      <c r="Q289" s="224">
        <v>0.00056999999999999998</v>
      </c>
      <c r="R289" s="224">
        <f>Q289*H289</f>
        <v>0.28556999999999999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120</v>
      </c>
      <c r="AT289" s="226" t="s">
        <v>116</v>
      </c>
      <c r="AU289" s="226" t="s">
        <v>121</v>
      </c>
      <c r="AY289" s="18" t="s">
        <v>114</v>
      </c>
      <c r="BE289" s="227">
        <f>IF(N289="základná",J289,0)</f>
        <v>0</v>
      </c>
      <c r="BF289" s="227">
        <f>IF(N289="znížená",J289,0)</f>
        <v>0</v>
      </c>
      <c r="BG289" s="227">
        <f>IF(N289="zákl. prenesená",J289,0)</f>
        <v>0</v>
      </c>
      <c r="BH289" s="227">
        <f>IF(N289="zníž. prenesená",J289,0)</f>
        <v>0</v>
      </c>
      <c r="BI289" s="227">
        <f>IF(N289="nulová",J289,0)</f>
        <v>0</v>
      </c>
      <c r="BJ289" s="18" t="s">
        <v>121</v>
      </c>
      <c r="BK289" s="227">
        <f>ROUND(I289*H289,2)</f>
        <v>0</v>
      </c>
      <c r="BL289" s="18" t="s">
        <v>120</v>
      </c>
      <c r="BM289" s="226" t="s">
        <v>372</v>
      </c>
    </row>
    <row r="290" s="13" customFormat="1">
      <c r="A290" s="13"/>
      <c r="B290" s="228"/>
      <c r="C290" s="229"/>
      <c r="D290" s="230" t="s">
        <v>123</v>
      </c>
      <c r="E290" s="231" t="s">
        <v>1</v>
      </c>
      <c r="F290" s="232" t="s">
        <v>373</v>
      </c>
      <c r="G290" s="229"/>
      <c r="H290" s="231" t="s">
        <v>1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8" t="s">
        <v>123</v>
      </c>
      <c r="AU290" s="238" t="s">
        <v>121</v>
      </c>
      <c r="AV290" s="13" t="s">
        <v>80</v>
      </c>
      <c r="AW290" s="13" t="s">
        <v>31</v>
      </c>
      <c r="AX290" s="13" t="s">
        <v>75</v>
      </c>
      <c r="AY290" s="238" t="s">
        <v>114</v>
      </c>
    </row>
    <row r="291" s="14" customFormat="1">
      <c r="A291" s="14"/>
      <c r="B291" s="239"/>
      <c r="C291" s="240"/>
      <c r="D291" s="230" t="s">
        <v>123</v>
      </c>
      <c r="E291" s="241" t="s">
        <v>1</v>
      </c>
      <c r="F291" s="242" t="s">
        <v>374</v>
      </c>
      <c r="G291" s="240"/>
      <c r="H291" s="243">
        <v>291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9" t="s">
        <v>123</v>
      </c>
      <c r="AU291" s="249" t="s">
        <v>121</v>
      </c>
      <c r="AV291" s="14" t="s">
        <v>121</v>
      </c>
      <c r="AW291" s="14" t="s">
        <v>31</v>
      </c>
      <c r="AX291" s="14" t="s">
        <v>75</v>
      </c>
      <c r="AY291" s="249" t="s">
        <v>114</v>
      </c>
    </row>
    <row r="292" s="13" customFormat="1">
      <c r="A292" s="13"/>
      <c r="B292" s="228"/>
      <c r="C292" s="229"/>
      <c r="D292" s="230" t="s">
        <v>123</v>
      </c>
      <c r="E292" s="231" t="s">
        <v>1</v>
      </c>
      <c r="F292" s="232" t="s">
        <v>375</v>
      </c>
      <c r="G292" s="229"/>
      <c r="H292" s="231" t="s">
        <v>1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123</v>
      </c>
      <c r="AU292" s="238" t="s">
        <v>121</v>
      </c>
      <c r="AV292" s="13" t="s">
        <v>80</v>
      </c>
      <c r="AW292" s="13" t="s">
        <v>31</v>
      </c>
      <c r="AX292" s="13" t="s">
        <v>75</v>
      </c>
      <c r="AY292" s="238" t="s">
        <v>114</v>
      </c>
    </row>
    <row r="293" s="14" customFormat="1">
      <c r="A293" s="14"/>
      <c r="B293" s="239"/>
      <c r="C293" s="240"/>
      <c r="D293" s="230" t="s">
        <v>123</v>
      </c>
      <c r="E293" s="241" t="s">
        <v>1</v>
      </c>
      <c r="F293" s="242" t="s">
        <v>376</v>
      </c>
      <c r="G293" s="240"/>
      <c r="H293" s="243">
        <v>210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123</v>
      </c>
      <c r="AU293" s="249" t="s">
        <v>121</v>
      </c>
      <c r="AV293" s="14" t="s">
        <v>121</v>
      </c>
      <c r="AW293" s="14" t="s">
        <v>31</v>
      </c>
      <c r="AX293" s="14" t="s">
        <v>75</v>
      </c>
      <c r="AY293" s="249" t="s">
        <v>114</v>
      </c>
    </row>
    <row r="294" s="15" customFormat="1">
      <c r="A294" s="15"/>
      <c r="B294" s="250"/>
      <c r="C294" s="251"/>
      <c r="D294" s="230" t="s">
        <v>123</v>
      </c>
      <c r="E294" s="252" t="s">
        <v>1</v>
      </c>
      <c r="F294" s="253" t="s">
        <v>126</v>
      </c>
      <c r="G294" s="251"/>
      <c r="H294" s="254">
        <v>501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0" t="s">
        <v>123</v>
      </c>
      <c r="AU294" s="260" t="s">
        <v>121</v>
      </c>
      <c r="AV294" s="15" t="s">
        <v>120</v>
      </c>
      <c r="AW294" s="15" t="s">
        <v>31</v>
      </c>
      <c r="AX294" s="15" t="s">
        <v>80</v>
      </c>
      <c r="AY294" s="260" t="s">
        <v>114</v>
      </c>
    </row>
    <row r="295" s="2" customFormat="1" ht="21.75" customHeight="1">
      <c r="A295" s="39"/>
      <c r="B295" s="40"/>
      <c r="C295" s="214" t="s">
        <v>377</v>
      </c>
      <c r="D295" s="214" t="s">
        <v>116</v>
      </c>
      <c r="E295" s="215" t="s">
        <v>378</v>
      </c>
      <c r="F295" s="216" t="s">
        <v>379</v>
      </c>
      <c r="G295" s="217" t="s">
        <v>119</v>
      </c>
      <c r="H295" s="218">
        <v>291</v>
      </c>
      <c r="I295" s="219"/>
      <c r="J295" s="220">
        <f>ROUND(I295*H295,2)</f>
        <v>0</v>
      </c>
      <c r="K295" s="221"/>
      <c r="L295" s="45"/>
      <c r="M295" s="222" t="s">
        <v>1</v>
      </c>
      <c r="N295" s="223" t="s">
        <v>41</v>
      </c>
      <c r="O295" s="92"/>
      <c r="P295" s="224">
        <f>O295*H295</f>
        <v>0</v>
      </c>
      <c r="Q295" s="224">
        <v>0.00056999999999999998</v>
      </c>
      <c r="R295" s="224">
        <f>Q295*H295</f>
        <v>0.16586999999999999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120</v>
      </c>
      <c r="AT295" s="226" t="s">
        <v>116</v>
      </c>
      <c r="AU295" s="226" t="s">
        <v>121</v>
      </c>
      <c r="AY295" s="18" t="s">
        <v>114</v>
      </c>
      <c r="BE295" s="227">
        <f>IF(N295="základná",J295,0)</f>
        <v>0</v>
      </c>
      <c r="BF295" s="227">
        <f>IF(N295="znížená",J295,0)</f>
        <v>0</v>
      </c>
      <c r="BG295" s="227">
        <f>IF(N295="zákl. prenesená",J295,0)</f>
        <v>0</v>
      </c>
      <c r="BH295" s="227">
        <f>IF(N295="zníž. prenesená",J295,0)</f>
        <v>0</v>
      </c>
      <c r="BI295" s="227">
        <f>IF(N295="nulová",J295,0)</f>
        <v>0</v>
      </c>
      <c r="BJ295" s="18" t="s">
        <v>121</v>
      </c>
      <c r="BK295" s="227">
        <f>ROUND(I295*H295,2)</f>
        <v>0</v>
      </c>
      <c r="BL295" s="18" t="s">
        <v>120</v>
      </c>
      <c r="BM295" s="226" t="s">
        <v>380</v>
      </c>
    </row>
    <row r="296" s="2" customFormat="1" ht="21.75" customHeight="1">
      <c r="A296" s="39"/>
      <c r="B296" s="40"/>
      <c r="C296" s="214" t="s">
        <v>381</v>
      </c>
      <c r="D296" s="214" t="s">
        <v>116</v>
      </c>
      <c r="E296" s="215" t="s">
        <v>382</v>
      </c>
      <c r="F296" s="216" t="s">
        <v>383</v>
      </c>
      <c r="G296" s="217" t="s">
        <v>119</v>
      </c>
      <c r="H296" s="218">
        <v>210</v>
      </c>
      <c r="I296" s="219"/>
      <c r="J296" s="220">
        <f>ROUND(I296*H296,2)</f>
        <v>0</v>
      </c>
      <c r="K296" s="221"/>
      <c r="L296" s="45"/>
      <c r="M296" s="222" t="s">
        <v>1</v>
      </c>
      <c r="N296" s="223" t="s">
        <v>41</v>
      </c>
      <c r="O296" s="92"/>
      <c r="P296" s="224">
        <f>O296*H296</f>
        <v>0</v>
      </c>
      <c r="Q296" s="224">
        <v>0.0010200000000000001</v>
      </c>
      <c r="R296" s="224">
        <f>Q296*H296</f>
        <v>0.2142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120</v>
      </c>
      <c r="AT296" s="226" t="s">
        <v>116</v>
      </c>
      <c r="AU296" s="226" t="s">
        <v>121</v>
      </c>
      <c r="AY296" s="18" t="s">
        <v>114</v>
      </c>
      <c r="BE296" s="227">
        <f>IF(N296="základná",J296,0)</f>
        <v>0</v>
      </c>
      <c r="BF296" s="227">
        <f>IF(N296="znížená",J296,0)</f>
        <v>0</v>
      </c>
      <c r="BG296" s="227">
        <f>IF(N296="zákl. prenesená",J296,0)</f>
        <v>0</v>
      </c>
      <c r="BH296" s="227">
        <f>IF(N296="zníž. prenesená",J296,0)</f>
        <v>0</v>
      </c>
      <c r="BI296" s="227">
        <f>IF(N296="nulová",J296,0)</f>
        <v>0</v>
      </c>
      <c r="BJ296" s="18" t="s">
        <v>121</v>
      </c>
      <c r="BK296" s="227">
        <f>ROUND(I296*H296,2)</f>
        <v>0</v>
      </c>
      <c r="BL296" s="18" t="s">
        <v>120</v>
      </c>
      <c r="BM296" s="226" t="s">
        <v>384</v>
      </c>
    </row>
    <row r="297" s="13" customFormat="1">
      <c r="A297" s="13"/>
      <c r="B297" s="228"/>
      <c r="C297" s="229"/>
      <c r="D297" s="230" t="s">
        <v>123</v>
      </c>
      <c r="E297" s="231" t="s">
        <v>1</v>
      </c>
      <c r="F297" s="232" t="s">
        <v>375</v>
      </c>
      <c r="G297" s="229"/>
      <c r="H297" s="231" t="s">
        <v>1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8" t="s">
        <v>123</v>
      </c>
      <c r="AU297" s="238" t="s">
        <v>121</v>
      </c>
      <c r="AV297" s="13" t="s">
        <v>80</v>
      </c>
      <c r="AW297" s="13" t="s">
        <v>31</v>
      </c>
      <c r="AX297" s="13" t="s">
        <v>75</v>
      </c>
      <c r="AY297" s="238" t="s">
        <v>114</v>
      </c>
    </row>
    <row r="298" s="14" customFormat="1">
      <c r="A298" s="14"/>
      <c r="B298" s="239"/>
      <c r="C298" s="240"/>
      <c r="D298" s="230" t="s">
        <v>123</v>
      </c>
      <c r="E298" s="241" t="s">
        <v>1</v>
      </c>
      <c r="F298" s="242" t="s">
        <v>376</v>
      </c>
      <c r="G298" s="240"/>
      <c r="H298" s="243">
        <v>210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123</v>
      </c>
      <c r="AU298" s="249" t="s">
        <v>121</v>
      </c>
      <c r="AV298" s="14" t="s">
        <v>121</v>
      </c>
      <c r="AW298" s="14" t="s">
        <v>31</v>
      </c>
      <c r="AX298" s="14" t="s">
        <v>75</v>
      </c>
      <c r="AY298" s="249" t="s">
        <v>114</v>
      </c>
    </row>
    <row r="299" s="15" customFormat="1">
      <c r="A299" s="15"/>
      <c r="B299" s="250"/>
      <c r="C299" s="251"/>
      <c r="D299" s="230" t="s">
        <v>123</v>
      </c>
      <c r="E299" s="252" t="s">
        <v>1</v>
      </c>
      <c r="F299" s="253" t="s">
        <v>126</v>
      </c>
      <c r="G299" s="251"/>
      <c r="H299" s="254">
        <v>210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0" t="s">
        <v>123</v>
      </c>
      <c r="AU299" s="260" t="s">
        <v>121</v>
      </c>
      <c r="AV299" s="15" t="s">
        <v>120</v>
      </c>
      <c r="AW299" s="15" t="s">
        <v>31</v>
      </c>
      <c r="AX299" s="15" t="s">
        <v>80</v>
      </c>
      <c r="AY299" s="260" t="s">
        <v>114</v>
      </c>
    </row>
    <row r="300" s="2" customFormat="1" ht="21.75" customHeight="1">
      <c r="A300" s="39"/>
      <c r="B300" s="40"/>
      <c r="C300" s="214" t="s">
        <v>385</v>
      </c>
      <c r="D300" s="214" t="s">
        <v>116</v>
      </c>
      <c r="E300" s="215" t="s">
        <v>386</v>
      </c>
      <c r="F300" s="216" t="s">
        <v>387</v>
      </c>
      <c r="G300" s="217" t="s">
        <v>129</v>
      </c>
      <c r="H300" s="218">
        <v>6.2999999999999998</v>
      </c>
      <c r="I300" s="219"/>
      <c r="J300" s="220">
        <f>ROUND(I300*H300,2)</f>
        <v>0</v>
      </c>
      <c r="K300" s="221"/>
      <c r="L300" s="45"/>
      <c r="M300" s="222" t="s">
        <v>1</v>
      </c>
      <c r="N300" s="223" t="s">
        <v>41</v>
      </c>
      <c r="O300" s="92"/>
      <c r="P300" s="224">
        <f>O300*H300</f>
        <v>0</v>
      </c>
      <c r="Q300" s="224">
        <v>0</v>
      </c>
      <c r="R300" s="224">
        <f>Q300*H300</f>
        <v>0</v>
      </c>
      <c r="S300" s="224">
        <v>1.3999999999999999</v>
      </c>
      <c r="T300" s="225">
        <f>S300*H300</f>
        <v>8.8199999999999985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120</v>
      </c>
      <c r="AT300" s="226" t="s">
        <v>116</v>
      </c>
      <c r="AU300" s="226" t="s">
        <v>121</v>
      </c>
      <c r="AY300" s="18" t="s">
        <v>114</v>
      </c>
      <c r="BE300" s="227">
        <f>IF(N300="základná",J300,0)</f>
        <v>0</v>
      </c>
      <c r="BF300" s="227">
        <f>IF(N300="znížená",J300,0)</f>
        <v>0</v>
      </c>
      <c r="BG300" s="227">
        <f>IF(N300="zákl. prenesená",J300,0)</f>
        <v>0</v>
      </c>
      <c r="BH300" s="227">
        <f>IF(N300="zníž. prenesená",J300,0)</f>
        <v>0</v>
      </c>
      <c r="BI300" s="227">
        <f>IF(N300="nulová",J300,0)</f>
        <v>0</v>
      </c>
      <c r="BJ300" s="18" t="s">
        <v>121</v>
      </c>
      <c r="BK300" s="227">
        <f>ROUND(I300*H300,2)</f>
        <v>0</v>
      </c>
      <c r="BL300" s="18" t="s">
        <v>120</v>
      </c>
      <c r="BM300" s="226" t="s">
        <v>388</v>
      </c>
    </row>
    <row r="301" s="14" customFormat="1">
      <c r="A301" s="14"/>
      <c r="B301" s="239"/>
      <c r="C301" s="240"/>
      <c r="D301" s="230" t="s">
        <v>123</v>
      </c>
      <c r="E301" s="241" t="s">
        <v>1</v>
      </c>
      <c r="F301" s="242" t="s">
        <v>315</v>
      </c>
      <c r="G301" s="240"/>
      <c r="H301" s="243">
        <v>6.2999999999999998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123</v>
      </c>
      <c r="AU301" s="249" t="s">
        <v>121</v>
      </c>
      <c r="AV301" s="14" t="s">
        <v>121</v>
      </c>
      <c r="AW301" s="14" t="s">
        <v>31</v>
      </c>
      <c r="AX301" s="14" t="s">
        <v>75</v>
      </c>
      <c r="AY301" s="249" t="s">
        <v>114</v>
      </c>
    </row>
    <row r="302" s="15" customFormat="1">
      <c r="A302" s="15"/>
      <c r="B302" s="250"/>
      <c r="C302" s="251"/>
      <c r="D302" s="230" t="s">
        <v>123</v>
      </c>
      <c r="E302" s="252" t="s">
        <v>1</v>
      </c>
      <c r="F302" s="253" t="s">
        <v>126</v>
      </c>
      <c r="G302" s="251"/>
      <c r="H302" s="254">
        <v>6.2999999999999998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0" t="s">
        <v>123</v>
      </c>
      <c r="AU302" s="260" t="s">
        <v>121</v>
      </c>
      <c r="AV302" s="15" t="s">
        <v>120</v>
      </c>
      <c r="AW302" s="15" t="s">
        <v>31</v>
      </c>
      <c r="AX302" s="15" t="s">
        <v>80</v>
      </c>
      <c r="AY302" s="260" t="s">
        <v>114</v>
      </c>
    </row>
    <row r="303" s="2" customFormat="1" ht="21.75" customHeight="1">
      <c r="A303" s="39"/>
      <c r="B303" s="40"/>
      <c r="C303" s="214" t="s">
        <v>389</v>
      </c>
      <c r="D303" s="214" t="s">
        <v>116</v>
      </c>
      <c r="E303" s="215" t="s">
        <v>390</v>
      </c>
      <c r="F303" s="216" t="s">
        <v>391</v>
      </c>
      <c r="G303" s="217" t="s">
        <v>195</v>
      </c>
      <c r="H303" s="218">
        <v>4</v>
      </c>
      <c r="I303" s="219"/>
      <c r="J303" s="220">
        <f>ROUND(I303*H303,2)</f>
        <v>0</v>
      </c>
      <c r="K303" s="221"/>
      <c r="L303" s="45"/>
      <c r="M303" s="222" t="s">
        <v>1</v>
      </c>
      <c r="N303" s="223" t="s">
        <v>41</v>
      </c>
      <c r="O303" s="92"/>
      <c r="P303" s="224">
        <f>O303*H303</f>
        <v>0</v>
      </c>
      <c r="Q303" s="224">
        <v>0</v>
      </c>
      <c r="R303" s="224">
        <f>Q303*H303</f>
        <v>0</v>
      </c>
      <c r="S303" s="224">
        <v>0.0080000000000000002</v>
      </c>
      <c r="T303" s="225">
        <f>S303*H303</f>
        <v>0.032000000000000001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120</v>
      </c>
      <c r="AT303" s="226" t="s">
        <v>116</v>
      </c>
      <c r="AU303" s="226" t="s">
        <v>121</v>
      </c>
      <c r="AY303" s="18" t="s">
        <v>114</v>
      </c>
      <c r="BE303" s="227">
        <f>IF(N303="základná",J303,0)</f>
        <v>0</v>
      </c>
      <c r="BF303" s="227">
        <f>IF(N303="znížená",J303,0)</f>
        <v>0</v>
      </c>
      <c r="BG303" s="227">
        <f>IF(N303="zákl. prenesená",J303,0)</f>
        <v>0</v>
      </c>
      <c r="BH303" s="227">
        <f>IF(N303="zníž. prenesená",J303,0)</f>
        <v>0</v>
      </c>
      <c r="BI303" s="227">
        <f>IF(N303="nulová",J303,0)</f>
        <v>0</v>
      </c>
      <c r="BJ303" s="18" t="s">
        <v>121</v>
      </c>
      <c r="BK303" s="227">
        <f>ROUND(I303*H303,2)</f>
        <v>0</v>
      </c>
      <c r="BL303" s="18" t="s">
        <v>120</v>
      </c>
      <c r="BM303" s="226" t="s">
        <v>392</v>
      </c>
    </row>
    <row r="304" s="2" customFormat="1" ht="21.75" customHeight="1">
      <c r="A304" s="39"/>
      <c r="B304" s="40"/>
      <c r="C304" s="214" t="s">
        <v>393</v>
      </c>
      <c r="D304" s="214" t="s">
        <v>116</v>
      </c>
      <c r="E304" s="215" t="s">
        <v>394</v>
      </c>
      <c r="F304" s="216" t="s">
        <v>395</v>
      </c>
      <c r="G304" s="217" t="s">
        <v>163</v>
      </c>
      <c r="H304" s="218">
        <v>12.433</v>
      </c>
      <c r="I304" s="219"/>
      <c r="J304" s="220">
        <f>ROUND(I304*H304,2)</f>
        <v>0</v>
      </c>
      <c r="K304" s="221"/>
      <c r="L304" s="45"/>
      <c r="M304" s="222" t="s">
        <v>1</v>
      </c>
      <c r="N304" s="223" t="s">
        <v>41</v>
      </c>
      <c r="O304" s="92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120</v>
      </c>
      <c r="AT304" s="226" t="s">
        <v>116</v>
      </c>
      <c r="AU304" s="226" t="s">
        <v>121</v>
      </c>
      <c r="AY304" s="18" t="s">
        <v>114</v>
      </c>
      <c r="BE304" s="227">
        <f>IF(N304="základná",J304,0)</f>
        <v>0</v>
      </c>
      <c r="BF304" s="227">
        <f>IF(N304="znížená",J304,0)</f>
        <v>0</v>
      </c>
      <c r="BG304" s="227">
        <f>IF(N304="zákl. prenesená",J304,0)</f>
        <v>0</v>
      </c>
      <c r="BH304" s="227">
        <f>IF(N304="zníž. prenesená",J304,0)</f>
        <v>0</v>
      </c>
      <c r="BI304" s="227">
        <f>IF(N304="nulová",J304,0)</f>
        <v>0</v>
      </c>
      <c r="BJ304" s="18" t="s">
        <v>121</v>
      </c>
      <c r="BK304" s="227">
        <f>ROUND(I304*H304,2)</f>
        <v>0</v>
      </c>
      <c r="BL304" s="18" t="s">
        <v>120</v>
      </c>
      <c r="BM304" s="226" t="s">
        <v>396</v>
      </c>
    </row>
    <row r="305" s="14" customFormat="1">
      <c r="A305" s="14"/>
      <c r="B305" s="239"/>
      <c r="C305" s="240"/>
      <c r="D305" s="230" t="s">
        <v>123</v>
      </c>
      <c r="E305" s="241" t="s">
        <v>1</v>
      </c>
      <c r="F305" s="242" t="s">
        <v>397</v>
      </c>
      <c r="G305" s="240"/>
      <c r="H305" s="243">
        <v>9.8599999999999994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123</v>
      </c>
      <c r="AU305" s="249" t="s">
        <v>121</v>
      </c>
      <c r="AV305" s="14" t="s">
        <v>121</v>
      </c>
      <c r="AW305" s="14" t="s">
        <v>31</v>
      </c>
      <c r="AX305" s="14" t="s">
        <v>75</v>
      </c>
      <c r="AY305" s="249" t="s">
        <v>114</v>
      </c>
    </row>
    <row r="306" s="14" customFormat="1">
      <c r="A306" s="14"/>
      <c r="B306" s="239"/>
      <c r="C306" s="240"/>
      <c r="D306" s="230" t="s">
        <v>123</v>
      </c>
      <c r="E306" s="241" t="s">
        <v>1</v>
      </c>
      <c r="F306" s="242" t="s">
        <v>398</v>
      </c>
      <c r="G306" s="240"/>
      <c r="H306" s="243">
        <v>2.4380000000000002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123</v>
      </c>
      <c r="AU306" s="249" t="s">
        <v>121</v>
      </c>
      <c r="AV306" s="14" t="s">
        <v>121</v>
      </c>
      <c r="AW306" s="14" t="s">
        <v>31</v>
      </c>
      <c r="AX306" s="14" t="s">
        <v>75</v>
      </c>
      <c r="AY306" s="249" t="s">
        <v>114</v>
      </c>
    </row>
    <row r="307" s="14" customFormat="1">
      <c r="A307" s="14"/>
      <c r="B307" s="239"/>
      <c r="C307" s="240"/>
      <c r="D307" s="230" t="s">
        <v>123</v>
      </c>
      <c r="E307" s="241" t="s">
        <v>1</v>
      </c>
      <c r="F307" s="242" t="s">
        <v>399</v>
      </c>
      <c r="G307" s="240"/>
      <c r="H307" s="243">
        <v>0.10299999999999999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9" t="s">
        <v>123</v>
      </c>
      <c r="AU307" s="249" t="s">
        <v>121</v>
      </c>
      <c r="AV307" s="14" t="s">
        <v>121</v>
      </c>
      <c r="AW307" s="14" t="s">
        <v>31</v>
      </c>
      <c r="AX307" s="14" t="s">
        <v>75</v>
      </c>
      <c r="AY307" s="249" t="s">
        <v>114</v>
      </c>
    </row>
    <row r="308" s="14" customFormat="1">
      <c r="A308" s="14"/>
      <c r="B308" s="239"/>
      <c r="C308" s="240"/>
      <c r="D308" s="230" t="s">
        <v>123</v>
      </c>
      <c r="E308" s="241" t="s">
        <v>1</v>
      </c>
      <c r="F308" s="242" t="s">
        <v>400</v>
      </c>
      <c r="G308" s="240"/>
      <c r="H308" s="243">
        <v>0.032000000000000001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123</v>
      </c>
      <c r="AU308" s="249" t="s">
        <v>121</v>
      </c>
      <c r="AV308" s="14" t="s">
        <v>121</v>
      </c>
      <c r="AW308" s="14" t="s">
        <v>31</v>
      </c>
      <c r="AX308" s="14" t="s">
        <v>75</v>
      </c>
      <c r="AY308" s="249" t="s">
        <v>114</v>
      </c>
    </row>
    <row r="309" s="15" customFormat="1">
      <c r="A309" s="15"/>
      <c r="B309" s="250"/>
      <c r="C309" s="251"/>
      <c r="D309" s="230" t="s">
        <v>123</v>
      </c>
      <c r="E309" s="252" t="s">
        <v>1</v>
      </c>
      <c r="F309" s="253" t="s">
        <v>126</v>
      </c>
      <c r="G309" s="251"/>
      <c r="H309" s="254">
        <v>12.433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0" t="s">
        <v>123</v>
      </c>
      <c r="AU309" s="260" t="s">
        <v>121</v>
      </c>
      <c r="AV309" s="15" t="s">
        <v>120</v>
      </c>
      <c r="AW309" s="15" t="s">
        <v>31</v>
      </c>
      <c r="AX309" s="15" t="s">
        <v>80</v>
      </c>
      <c r="AY309" s="260" t="s">
        <v>114</v>
      </c>
    </row>
    <row r="310" s="2" customFormat="1" ht="21.75" customHeight="1">
      <c r="A310" s="39"/>
      <c r="B310" s="40"/>
      <c r="C310" s="214" t="s">
        <v>401</v>
      </c>
      <c r="D310" s="214" t="s">
        <v>116</v>
      </c>
      <c r="E310" s="215" t="s">
        <v>402</v>
      </c>
      <c r="F310" s="216" t="s">
        <v>403</v>
      </c>
      <c r="G310" s="217" t="s">
        <v>163</v>
      </c>
      <c r="H310" s="218">
        <v>226.78</v>
      </c>
      <c r="I310" s="219"/>
      <c r="J310" s="220">
        <f>ROUND(I310*H310,2)</f>
        <v>0</v>
      </c>
      <c r="K310" s="221"/>
      <c r="L310" s="45"/>
      <c r="M310" s="222" t="s">
        <v>1</v>
      </c>
      <c r="N310" s="223" t="s">
        <v>41</v>
      </c>
      <c r="O310" s="92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120</v>
      </c>
      <c r="AT310" s="226" t="s">
        <v>116</v>
      </c>
      <c r="AU310" s="226" t="s">
        <v>121</v>
      </c>
      <c r="AY310" s="18" t="s">
        <v>114</v>
      </c>
      <c r="BE310" s="227">
        <f>IF(N310="základná",J310,0)</f>
        <v>0</v>
      </c>
      <c r="BF310" s="227">
        <f>IF(N310="znížená",J310,0)</f>
        <v>0</v>
      </c>
      <c r="BG310" s="227">
        <f>IF(N310="zákl. prenesená",J310,0)</f>
        <v>0</v>
      </c>
      <c r="BH310" s="227">
        <f>IF(N310="zníž. prenesená",J310,0)</f>
        <v>0</v>
      </c>
      <c r="BI310" s="227">
        <f>IF(N310="nulová",J310,0)</f>
        <v>0</v>
      </c>
      <c r="BJ310" s="18" t="s">
        <v>121</v>
      </c>
      <c r="BK310" s="227">
        <f>ROUND(I310*H310,2)</f>
        <v>0</v>
      </c>
      <c r="BL310" s="18" t="s">
        <v>120</v>
      </c>
      <c r="BM310" s="226" t="s">
        <v>404</v>
      </c>
    </row>
    <row r="311" s="14" customFormat="1">
      <c r="A311" s="14"/>
      <c r="B311" s="239"/>
      <c r="C311" s="240"/>
      <c r="D311" s="230" t="s">
        <v>123</v>
      </c>
      <c r="E311" s="241" t="s">
        <v>1</v>
      </c>
      <c r="F311" s="242" t="s">
        <v>405</v>
      </c>
      <c r="G311" s="240"/>
      <c r="H311" s="243">
        <v>226.78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123</v>
      </c>
      <c r="AU311" s="249" t="s">
        <v>121</v>
      </c>
      <c r="AV311" s="14" t="s">
        <v>121</v>
      </c>
      <c r="AW311" s="14" t="s">
        <v>31</v>
      </c>
      <c r="AX311" s="14" t="s">
        <v>75</v>
      </c>
      <c r="AY311" s="249" t="s">
        <v>114</v>
      </c>
    </row>
    <row r="312" s="15" customFormat="1">
      <c r="A312" s="15"/>
      <c r="B312" s="250"/>
      <c r="C312" s="251"/>
      <c r="D312" s="230" t="s">
        <v>123</v>
      </c>
      <c r="E312" s="252" t="s">
        <v>1</v>
      </c>
      <c r="F312" s="253" t="s">
        <v>126</v>
      </c>
      <c r="G312" s="251"/>
      <c r="H312" s="254">
        <v>226.78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0" t="s">
        <v>123</v>
      </c>
      <c r="AU312" s="260" t="s">
        <v>121</v>
      </c>
      <c r="AV312" s="15" t="s">
        <v>120</v>
      </c>
      <c r="AW312" s="15" t="s">
        <v>31</v>
      </c>
      <c r="AX312" s="15" t="s">
        <v>80</v>
      </c>
      <c r="AY312" s="260" t="s">
        <v>114</v>
      </c>
    </row>
    <row r="313" s="2" customFormat="1" ht="21.75" customHeight="1">
      <c r="A313" s="39"/>
      <c r="B313" s="40"/>
      <c r="C313" s="214" t="s">
        <v>406</v>
      </c>
      <c r="D313" s="214" t="s">
        <v>116</v>
      </c>
      <c r="E313" s="215" t="s">
        <v>407</v>
      </c>
      <c r="F313" s="216" t="s">
        <v>408</v>
      </c>
      <c r="G313" s="217" t="s">
        <v>163</v>
      </c>
      <c r="H313" s="218">
        <v>7.25</v>
      </c>
      <c r="I313" s="219"/>
      <c r="J313" s="220">
        <f>ROUND(I313*H313,2)</f>
        <v>0</v>
      </c>
      <c r="K313" s="221"/>
      <c r="L313" s="45"/>
      <c r="M313" s="222" t="s">
        <v>1</v>
      </c>
      <c r="N313" s="223" t="s">
        <v>41</v>
      </c>
      <c r="O313" s="92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120</v>
      </c>
      <c r="AT313" s="226" t="s">
        <v>116</v>
      </c>
      <c r="AU313" s="226" t="s">
        <v>121</v>
      </c>
      <c r="AY313" s="18" t="s">
        <v>114</v>
      </c>
      <c r="BE313" s="227">
        <f>IF(N313="základná",J313,0)</f>
        <v>0</v>
      </c>
      <c r="BF313" s="227">
        <f>IF(N313="znížená",J313,0)</f>
        <v>0</v>
      </c>
      <c r="BG313" s="227">
        <f>IF(N313="zákl. prenesená",J313,0)</f>
        <v>0</v>
      </c>
      <c r="BH313" s="227">
        <f>IF(N313="zníž. prenesená",J313,0)</f>
        <v>0</v>
      </c>
      <c r="BI313" s="227">
        <f>IF(N313="nulová",J313,0)</f>
        <v>0</v>
      </c>
      <c r="BJ313" s="18" t="s">
        <v>121</v>
      </c>
      <c r="BK313" s="227">
        <f>ROUND(I313*H313,2)</f>
        <v>0</v>
      </c>
      <c r="BL313" s="18" t="s">
        <v>120</v>
      </c>
      <c r="BM313" s="226" t="s">
        <v>409</v>
      </c>
    </row>
    <row r="314" s="14" customFormat="1">
      <c r="A314" s="14"/>
      <c r="B314" s="239"/>
      <c r="C314" s="240"/>
      <c r="D314" s="230" t="s">
        <v>123</v>
      </c>
      <c r="E314" s="241" t="s">
        <v>1</v>
      </c>
      <c r="F314" s="242" t="s">
        <v>410</v>
      </c>
      <c r="G314" s="240"/>
      <c r="H314" s="243">
        <v>7.25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9" t="s">
        <v>123</v>
      </c>
      <c r="AU314" s="249" t="s">
        <v>121</v>
      </c>
      <c r="AV314" s="14" t="s">
        <v>121</v>
      </c>
      <c r="AW314" s="14" t="s">
        <v>31</v>
      </c>
      <c r="AX314" s="14" t="s">
        <v>75</v>
      </c>
      <c r="AY314" s="249" t="s">
        <v>114</v>
      </c>
    </row>
    <row r="315" s="15" customFormat="1">
      <c r="A315" s="15"/>
      <c r="B315" s="250"/>
      <c r="C315" s="251"/>
      <c r="D315" s="230" t="s">
        <v>123</v>
      </c>
      <c r="E315" s="252" t="s">
        <v>1</v>
      </c>
      <c r="F315" s="253" t="s">
        <v>126</v>
      </c>
      <c r="G315" s="251"/>
      <c r="H315" s="254">
        <v>7.25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0" t="s">
        <v>123</v>
      </c>
      <c r="AU315" s="260" t="s">
        <v>121</v>
      </c>
      <c r="AV315" s="15" t="s">
        <v>120</v>
      </c>
      <c r="AW315" s="15" t="s">
        <v>31</v>
      </c>
      <c r="AX315" s="15" t="s">
        <v>80</v>
      </c>
      <c r="AY315" s="260" t="s">
        <v>114</v>
      </c>
    </row>
    <row r="316" s="2" customFormat="1" ht="21.75" customHeight="1">
      <c r="A316" s="39"/>
      <c r="B316" s="40"/>
      <c r="C316" s="214" t="s">
        <v>411</v>
      </c>
      <c r="D316" s="214" t="s">
        <v>116</v>
      </c>
      <c r="E316" s="215" t="s">
        <v>412</v>
      </c>
      <c r="F316" s="216" t="s">
        <v>413</v>
      </c>
      <c r="G316" s="217" t="s">
        <v>163</v>
      </c>
      <c r="H316" s="218">
        <v>2.5409999999999999</v>
      </c>
      <c r="I316" s="219"/>
      <c r="J316" s="220">
        <f>ROUND(I316*H316,2)</f>
        <v>0</v>
      </c>
      <c r="K316" s="221"/>
      <c r="L316" s="45"/>
      <c r="M316" s="222" t="s">
        <v>1</v>
      </c>
      <c r="N316" s="223" t="s">
        <v>41</v>
      </c>
      <c r="O316" s="92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120</v>
      </c>
      <c r="AT316" s="226" t="s">
        <v>116</v>
      </c>
      <c r="AU316" s="226" t="s">
        <v>121</v>
      </c>
      <c r="AY316" s="18" t="s">
        <v>114</v>
      </c>
      <c r="BE316" s="227">
        <f>IF(N316="základná",J316,0)</f>
        <v>0</v>
      </c>
      <c r="BF316" s="227">
        <f>IF(N316="znížená",J316,0)</f>
        <v>0</v>
      </c>
      <c r="BG316" s="227">
        <f>IF(N316="zákl. prenesená",J316,0)</f>
        <v>0</v>
      </c>
      <c r="BH316" s="227">
        <f>IF(N316="zníž. prenesená",J316,0)</f>
        <v>0</v>
      </c>
      <c r="BI316" s="227">
        <f>IF(N316="nulová",J316,0)</f>
        <v>0</v>
      </c>
      <c r="BJ316" s="18" t="s">
        <v>121</v>
      </c>
      <c r="BK316" s="227">
        <f>ROUND(I316*H316,2)</f>
        <v>0</v>
      </c>
      <c r="BL316" s="18" t="s">
        <v>120</v>
      </c>
      <c r="BM316" s="226" t="s">
        <v>414</v>
      </c>
    </row>
    <row r="317" s="14" customFormat="1">
      <c r="A317" s="14"/>
      <c r="B317" s="239"/>
      <c r="C317" s="240"/>
      <c r="D317" s="230" t="s">
        <v>123</v>
      </c>
      <c r="E317" s="241" t="s">
        <v>1</v>
      </c>
      <c r="F317" s="242" t="s">
        <v>398</v>
      </c>
      <c r="G317" s="240"/>
      <c r="H317" s="243">
        <v>2.4380000000000002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123</v>
      </c>
      <c r="AU317" s="249" t="s">
        <v>121</v>
      </c>
      <c r="AV317" s="14" t="s">
        <v>121</v>
      </c>
      <c r="AW317" s="14" t="s">
        <v>31</v>
      </c>
      <c r="AX317" s="14" t="s">
        <v>75</v>
      </c>
      <c r="AY317" s="249" t="s">
        <v>114</v>
      </c>
    </row>
    <row r="318" s="14" customFormat="1">
      <c r="A318" s="14"/>
      <c r="B318" s="239"/>
      <c r="C318" s="240"/>
      <c r="D318" s="230" t="s">
        <v>123</v>
      </c>
      <c r="E318" s="241" t="s">
        <v>1</v>
      </c>
      <c r="F318" s="242" t="s">
        <v>415</v>
      </c>
      <c r="G318" s="240"/>
      <c r="H318" s="243">
        <v>0.10299999999999999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9" t="s">
        <v>123</v>
      </c>
      <c r="AU318" s="249" t="s">
        <v>121</v>
      </c>
      <c r="AV318" s="14" t="s">
        <v>121</v>
      </c>
      <c r="AW318" s="14" t="s">
        <v>31</v>
      </c>
      <c r="AX318" s="14" t="s">
        <v>75</v>
      </c>
      <c r="AY318" s="249" t="s">
        <v>114</v>
      </c>
    </row>
    <row r="319" s="15" customFormat="1">
      <c r="A319" s="15"/>
      <c r="B319" s="250"/>
      <c r="C319" s="251"/>
      <c r="D319" s="230" t="s">
        <v>123</v>
      </c>
      <c r="E319" s="252" t="s">
        <v>1</v>
      </c>
      <c r="F319" s="253" t="s">
        <v>126</v>
      </c>
      <c r="G319" s="251"/>
      <c r="H319" s="254">
        <v>2.5410000000000004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0" t="s">
        <v>123</v>
      </c>
      <c r="AU319" s="260" t="s">
        <v>121</v>
      </c>
      <c r="AV319" s="15" t="s">
        <v>120</v>
      </c>
      <c r="AW319" s="15" t="s">
        <v>31</v>
      </c>
      <c r="AX319" s="15" t="s">
        <v>80</v>
      </c>
      <c r="AY319" s="260" t="s">
        <v>114</v>
      </c>
    </row>
    <row r="320" s="2" customFormat="1" ht="21.75" customHeight="1">
      <c r="A320" s="39"/>
      <c r="B320" s="40"/>
      <c r="C320" s="214" t="s">
        <v>416</v>
      </c>
      <c r="D320" s="214" t="s">
        <v>116</v>
      </c>
      <c r="E320" s="215" t="s">
        <v>417</v>
      </c>
      <c r="F320" s="216" t="s">
        <v>418</v>
      </c>
      <c r="G320" s="217" t="s">
        <v>163</v>
      </c>
      <c r="H320" s="218">
        <v>0.032000000000000001</v>
      </c>
      <c r="I320" s="219"/>
      <c r="J320" s="220">
        <f>ROUND(I320*H320,2)</f>
        <v>0</v>
      </c>
      <c r="K320" s="221"/>
      <c r="L320" s="45"/>
      <c r="M320" s="222" t="s">
        <v>1</v>
      </c>
      <c r="N320" s="223" t="s">
        <v>41</v>
      </c>
      <c r="O320" s="92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120</v>
      </c>
      <c r="AT320" s="226" t="s">
        <v>116</v>
      </c>
      <c r="AU320" s="226" t="s">
        <v>121</v>
      </c>
      <c r="AY320" s="18" t="s">
        <v>114</v>
      </c>
      <c r="BE320" s="227">
        <f>IF(N320="základná",J320,0)</f>
        <v>0</v>
      </c>
      <c r="BF320" s="227">
        <f>IF(N320="znížená",J320,0)</f>
        <v>0</v>
      </c>
      <c r="BG320" s="227">
        <f>IF(N320="zákl. prenesená",J320,0)</f>
        <v>0</v>
      </c>
      <c r="BH320" s="227">
        <f>IF(N320="zníž. prenesená",J320,0)</f>
        <v>0</v>
      </c>
      <c r="BI320" s="227">
        <f>IF(N320="nulová",J320,0)</f>
        <v>0</v>
      </c>
      <c r="BJ320" s="18" t="s">
        <v>121</v>
      </c>
      <c r="BK320" s="227">
        <f>ROUND(I320*H320,2)</f>
        <v>0</v>
      </c>
      <c r="BL320" s="18" t="s">
        <v>120</v>
      </c>
      <c r="BM320" s="226" t="s">
        <v>419</v>
      </c>
    </row>
    <row r="321" s="14" customFormat="1">
      <c r="A321" s="14"/>
      <c r="B321" s="239"/>
      <c r="C321" s="240"/>
      <c r="D321" s="230" t="s">
        <v>123</v>
      </c>
      <c r="E321" s="241" t="s">
        <v>1</v>
      </c>
      <c r="F321" s="242" t="s">
        <v>400</v>
      </c>
      <c r="G321" s="240"/>
      <c r="H321" s="243">
        <v>0.032000000000000001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9" t="s">
        <v>123</v>
      </c>
      <c r="AU321" s="249" t="s">
        <v>121</v>
      </c>
      <c r="AV321" s="14" t="s">
        <v>121</v>
      </c>
      <c r="AW321" s="14" t="s">
        <v>31</v>
      </c>
      <c r="AX321" s="14" t="s">
        <v>75</v>
      </c>
      <c r="AY321" s="249" t="s">
        <v>114</v>
      </c>
    </row>
    <row r="322" s="15" customFormat="1">
      <c r="A322" s="15"/>
      <c r="B322" s="250"/>
      <c r="C322" s="251"/>
      <c r="D322" s="230" t="s">
        <v>123</v>
      </c>
      <c r="E322" s="252" t="s">
        <v>1</v>
      </c>
      <c r="F322" s="253" t="s">
        <v>126</v>
      </c>
      <c r="G322" s="251"/>
      <c r="H322" s="254">
        <v>0.032000000000000001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0" t="s">
        <v>123</v>
      </c>
      <c r="AU322" s="260" t="s">
        <v>121</v>
      </c>
      <c r="AV322" s="15" t="s">
        <v>120</v>
      </c>
      <c r="AW322" s="15" t="s">
        <v>31</v>
      </c>
      <c r="AX322" s="15" t="s">
        <v>80</v>
      </c>
      <c r="AY322" s="260" t="s">
        <v>114</v>
      </c>
    </row>
    <row r="323" s="12" customFormat="1" ht="22.8" customHeight="1">
      <c r="A323" s="12"/>
      <c r="B323" s="199"/>
      <c r="C323" s="200"/>
      <c r="D323" s="201" t="s">
        <v>74</v>
      </c>
      <c r="E323" s="212" t="s">
        <v>420</v>
      </c>
      <c r="F323" s="212" t="s">
        <v>421</v>
      </c>
      <c r="G323" s="200"/>
      <c r="H323" s="200"/>
      <c r="I323" s="203"/>
      <c r="J323" s="213">
        <f>BK323</f>
        <v>0</v>
      </c>
      <c r="K323" s="200"/>
      <c r="L323" s="204"/>
      <c r="M323" s="205"/>
      <c r="N323" s="206"/>
      <c r="O323" s="206"/>
      <c r="P323" s="207">
        <f>P324</f>
        <v>0</v>
      </c>
      <c r="Q323" s="206"/>
      <c r="R323" s="207">
        <f>R324</f>
        <v>0</v>
      </c>
      <c r="S323" s="206"/>
      <c r="T323" s="208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9" t="s">
        <v>80</v>
      </c>
      <c r="AT323" s="210" t="s">
        <v>74</v>
      </c>
      <c r="AU323" s="210" t="s">
        <v>80</v>
      </c>
      <c r="AY323" s="209" t="s">
        <v>114</v>
      </c>
      <c r="BK323" s="211">
        <f>BK324</f>
        <v>0</v>
      </c>
    </row>
    <row r="324" s="2" customFormat="1" ht="21.75" customHeight="1">
      <c r="A324" s="39"/>
      <c r="B324" s="40"/>
      <c r="C324" s="214" t="s">
        <v>422</v>
      </c>
      <c r="D324" s="214" t="s">
        <v>116</v>
      </c>
      <c r="E324" s="215" t="s">
        <v>423</v>
      </c>
      <c r="F324" s="216" t="s">
        <v>424</v>
      </c>
      <c r="G324" s="217" t="s">
        <v>163</v>
      </c>
      <c r="H324" s="218">
        <v>82.427999999999997</v>
      </c>
      <c r="I324" s="219"/>
      <c r="J324" s="220">
        <f>ROUND(I324*H324,2)</f>
        <v>0</v>
      </c>
      <c r="K324" s="221"/>
      <c r="L324" s="45"/>
      <c r="M324" s="222" t="s">
        <v>1</v>
      </c>
      <c r="N324" s="223" t="s">
        <v>41</v>
      </c>
      <c r="O324" s="92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120</v>
      </c>
      <c r="AT324" s="226" t="s">
        <v>116</v>
      </c>
      <c r="AU324" s="226" t="s">
        <v>121</v>
      </c>
      <c r="AY324" s="18" t="s">
        <v>114</v>
      </c>
      <c r="BE324" s="227">
        <f>IF(N324="základná",J324,0)</f>
        <v>0</v>
      </c>
      <c r="BF324" s="227">
        <f>IF(N324="znížená",J324,0)</f>
        <v>0</v>
      </c>
      <c r="BG324" s="227">
        <f>IF(N324="zákl. prenesená",J324,0)</f>
        <v>0</v>
      </c>
      <c r="BH324" s="227">
        <f>IF(N324="zníž. prenesená",J324,0)</f>
        <v>0</v>
      </c>
      <c r="BI324" s="227">
        <f>IF(N324="nulová",J324,0)</f>
        <v>0</v>
      </c>
      <c r="BJ324" s="18" t="s">
        <v>121</v>
      </c>
      <c r="BK324" s="227">
        <f>ROUND(I324*H324,2)</f>
        <v>0</v>
      </c>
      <c r="BL324" s="18" t="s">
        <v>120</v>
      </c>
      <c r="BM324" s="226" t="s">
        <v>425</v>
      </c>
    </row>
    <row r="325" s="12" customFormat="1" ht="25.92" customHeight="1">
      <c r="A325" s="12"/>
      <c r="B325" s="199"/>
      <c r="C325" s="200"/>
      <c r="D325" s="201" t="s">
        <v>74</v>
      </c>
      <c r="E325" s="202" t="s">
        <v>426</v>
      </c>
      <c r="F325" s="202" t="s">
        <v>427</v>
      </c>
      <c r="G325" s="200"/>
      <c r="H325" s="200"/>
      <c r="I325" s="203"/>
      <c r="J325" s="186">
        <f>BK325</f>
        <v>0</v>
      </c>
      <c r="K325" s="200"/>
      <c r="L325" s="204"/>
      <c r="M325" s="205"/>
      <c r="N325" s="206"/>
      <c r="O325" s="206"/>
      <c r="P325" s="207">
        <f>P326+P330</f>
        <v>0</v>
      </c>
      <c r="Q325" s="206"/>
      <c r="R325" s="207">
        <f>R326+R330</f>
        <v>0.035329979999999997</v>
      </c>
      <c r="S325" s="206"/>
      <c r="T325" s="208">
        <f>T326+T330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9" t="s">
        <v>121</v>
      </c>
      <c r="AT325" s="210" t="s">
        <v>74</v>
      </c>
      <c r="AU325" s="210" t="s">
        <v>75</v>
      </c>
      <c r="AY325" s="209" t="s">
        <v>114</v>
      </c>
      <c r="BK325" s="211">
        <f>BK326+BK330</f>
        <v>0</v>
      </c>
    </row>
    <row r="326" s="12" customFormat="1" ht="22.8" customHeight="1">
      <c r="A326" s="12"/>
      <c r="B326" s="199"/>
      <c r="C326" s="200"/>
      <c r="D326" s="201" t="s">
        <v>74</v>
      </c>
      <c r="E326" s="212" t="s">
        <v>428</v>
      </c>
      <c r="F326" s="212" t="s">
        <v>429</v>
      </c>
      <c r="G326" s="200"/>
      <c r="H326" s="200"/>
      <c r="I326" s="203"/>
      <c r="J326" s="213">
        <f>BK326</f>
        <v>0</v>
      </c>
      <c r="K326" s="200"/>
      <c r="L326" s="204"/>
      <c r="M326" s="205"/>
      <c r="N326" s="206"/>
      <c r="O326" s="206"/>
      <c r="P326" s="207">
        <f>SUM(P327:P329)</f>
        <v>0</v>
      </c>
      <c r="Q326" s="206"/>
      <c r="R326" s="207">
        <f>SUM(R327:R329)</f>
        <v>0</v>
      </c>
      <c r="S326" s="206"/>
      <c r="T326" s="208">
        <f>SUM(T327:T329)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9" t="s">
        <v>121</v>
      </c>
      <c r="AT326" s="210" t="s">
        <v>74</v>
      </c>
      <c r="AU326" s="210" t="s">
        <v>80</v>
      </c>
      <c r="AY326" s="209" t="s">
        <v>114</v>
      </c>
      <c r="BK326" s="211">
        <f>SUM(BK327:BK329)</f>
        <v>0</v>
      </c>
    </row>
    <row r="327" s="2" customFormat="1" ht="33" customHeight="1">
      <c r="A327" s="39"/>
      <c r="B327" s="40"/>
      <c r="C327" s="214" t="s">
        <v>430</v>
      </c>
      <c r="D327" s="214" t="s">
        <v>116</v>
      </c>
      <c r="E327" s="215" t="s">
        <v>431</v>
      </c>
      <c r="F327" s="216" t="s">
        <v>432</v>
      </c>
      <c r="G327" s="217" t="s">
        <v>119</v>
      </c>
      <c r="H327" s="218">
        <v>133</v>
      </c>
      <c r="I327" s="219"/>
      <c r="J327" s="220">
        <f>ROUND(I327*H327,2)</f>
        <v>0</v>
      </c>
      <c r="K327" s="221"/>
      <c r="L327" s="45"/>
      <c r="M327" s="222" t="s">
        <v>1</v>
      </c>
      <c r="N327" s="223" t="s">
        <v>41</v>
      </c>
      <c r="O327" s="92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209</v>
      </c>
      <c r="AT327" s="226" t="s">
        <v>116</v>
      </c>
      <c r="AU327" s="226" t="s">
        <v>121</v>
      </c>
      <c r="AY327" s="18" t="s">
        <v>114</v>
      </c>
      <c r="BE327" s="227">
        <f>IF(N327="základná",J327,0)</f>
        <v>0</v>
      </c>
      <c r="BF327" s="227">
        <f>IF(N327="znížená",J327,0)</f>
        <v>0</v>
      </c>
      <c r="BG327" s="227">
        <f>IF(N327="zákl. prenesená",J327,0)</f>
        <v>0</v>
      </c>
      <c r="BH327" s="227">
        <f>IF(N327="zníž. prenesená",J327,0)</f>
        <v>0</v>
      </c>
      <c r="BI327" s="227">
        <f>IF(N327="nulová",J327,0)</f>
        <v>0</v>
      </c>
      <c r="BJ327" s="18" t="s">
        <v>121</v>
      </c>
      <c r="BK327" s="227">
        <f>ROUND(I327*H327,2)</f>
        <v>0</v>
      </c>
      <c r="BL327" s="18" t="s">
        <v>209</v>
      </c>
      <c r="BM327" s="226" t="s">
        <v>433</v>
      </c>
    </row>
    <row r="328" s="14" customFormat="1">
      <c r="A328" s="14"/>
      <c r="B328" s="239"/>
      <c r="C328" s="240"/>
      <c r="D328" s="230" t="s">
        <v>123</v>
      </c>
      <c r="E328" s="241" t="s">
        <v>1</v>
      </c>
      <c r="F328" s="242" t="s">
        <v>434</v>
      </c>
      <c r="G328" s="240"/>
      <c r="H328" s="243">
        <v>133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123</v>
      </c>
      <c r="AU328" s="249" t="s">
        <v>121</v>
      </c>
      <c r="AV328" s="14" t="s">
        <v>121</v>
      </c>
      <c r="AW328" s="14" t="s">
        <v>31</v>
      </c>
      <c r="AX328" s="14" t="s">
        <v>75</v>
      </c>
      <c r="AY328" s="249" t="s">
        <v>114</v>
      </c>
    </row>
    <row r="329" s="15" customFormat="1">
      <c r="A329" s="15"/>
      <c r="B329" s="250"/>
      <c r="C329" s="251"/>
      <c r="D329" s="230" t="s">
        <v>123</v>
      </c>
      <c r="E329" s="252" t="s">
        <v>1</v>
      </c>
      <c r="F329" s="253" t="s">
        <v>126</v>
      </c>
      <c r="G329" s="251"/>
      <c r="H329" s="254">
        <v>133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0" t="s">
        <v>123</v>
      </c>
      <c r="AU329" s="260" t="s">
        <v>121</v>
      </c>
      <c r="AV329" s="15" t="s">
        <v>120</v>
      </c>
      <c r="AW329" s="15" t="s">
        <v>31</v>
      </c>
      <c r="AX329" s="15" t="s">
        <v>80</v>
      </c>
      <c r="AY329" s="260" t="s">
        <v>114</v>
      </c>
    </row>
    <row r="330" s="12" customFormat="1" ht="22.8" customHeight="1">
      <c r="A330" s="12"/>
      <c r="B330" s="199"/>
      <c r="C330" s="200"/>
      <c r="D330" s="201" t="s">
        <v>74</v>
      </c>
      <c r="E330" s="212" t="s">
        <v>435</v>
      </c>
      <c r="F330" s="212" t="s">
        <v>436</v>
      </c>
      <c r="G330" s="200"/>
      <c r="H330" s="200"/>
      <c r="I330" s="203"/>
      <c r="J330" s="213">
        <f>BK330</f>
        <v>0</v>
      </c>
      <c r="K330" s="200"/>
      <c r="L330" s="204"/>
      <c r="M330" s="205"/>
      <c r="N330" s="206"/>
      <c r="O330" s="206"/>
      <c r="P330" s="207">
        <f>SUM(P331:P358)</f>
        <v>0</v>
      </c>
      <c r="Q330" s="206"/>
      <c r="R330" s="207">
        <f>SUM(R331:R358)</f>
        <v>0.035329979999999997</v>
      </c>
      <c r="S330" s="206"/>
      <c r="T330" s="208">
        <f>SUM(T331:T358)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9" t="s">
        <v>121</v>
      </c>
      <c r="AT330" s="210" t="s">
        <v>74</v>
      </c>
      <c r="AU330" s="210" t="s">
        <v>80</v>
      </c>
      <c r="AY330" s="209" t="s">
        <v>114</v>
      </c>
      <c r="BK330" s="211">
        <f>SUM(BK331:BK358)</f>
        <v>0</v>
      </c>
    </row>
    <row r="331" s="2" customFormat="1" ht="33" customHeight="1">
      <c r="A331" s="39"/>
      <c r="B331" s="40"/>
      <c r="C331" s="214" t="s">
        <v>437</v>
      </c>
      <c r="D331" s="214" t="s">
        <v>116</v>
      </c>
      <c r="E331" s="215" t="s">
        <v>438</v>
      </c>
      <c r="F331" s="216" t="s">
        <v>439</v>
      </c>
      <c r="G331" s="217" t="s">
        <v>181</v>
      </c>
      <c r="H331" s="218">
        <v>84.119</v>
      </c>
      <c r="I331" s="219"/>
      <c r="J331" s="220">
        <f>ROUND(I331*H331,2)</f>
        <v>0</v>
      </c>
      <c r="K331" s="221"/>
      <c r="L331" s="45"/>
      <c r="M331" s="222" t="s">
        <v>1</v>
      </c>
      <c r="N331" s="223" t="s">
        <v>41</v>
      </c>
      <c r="O331" s="92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209</v>
      </c>
      <c r="AT331" s="226" t="s">
        <v>116</v>
      </c>
      <c r="AU331" s="226" t="s">
        <v>121</v>
      </c>
      <c r="AY331" s="18" t="s">
        <v>114</v>
      </c>
      <c r="BE331" s="227">
        <f>IF(N331="základná",J331,0)</f>
        <v>0</v>
      </c>
      <c r="BF331" s="227">
        <f>IF(N331="znížená",J331,0)</f>
        <v>0</v>
      </c>
      <c r="BG331" s="227">
        <f>IF(N331="zákl. prenesená",J331,0)</f>
        <v>0</v>
      </c>
      <c r="BH331" s="227">
        <f>IF(N331="zníž. prenesená",J331,0)</f>
        <v>0</v>
      </c>
      <c r="BI331" s="227">
        <f>IF(N331="nulová",J331,0)</f>
        <v>0</v>
      </c>
      <c r="BJ331" s="18" t="s">
        <v>121</v>
      </c>
      <c r="BK331" s="227">
        <f>ROUND(I331*H331,2)</f>
        <v>0</v>
      </c>
      <c r="BL331" s="18" t="s">
        <v>209</v>
      </c>
      <c r="BM331" s="226" t="s">
        <v>440</v>
      </c>
    </row>
    <row r="332" s="13" customFormat="1">
      <c r="A332" s="13"/>
      <c r="B332" s="228"/>
      <c r="C332" s="229"/>
      <c r="D332" s="230" t="s">
        <v>123</v>
      </c>
      <c r="E332" s="231" t="s">
        <v>1</v>
      </c>
      <c r="F332" s="232" t="s">
        <v>441</v>
      </c>
      <c r="G332" s="229"/>
      <c r="H332" s="231" t="s">
        <v>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123</v>
      </c>
      <c r="AU332" s="238" t="s">
        <v>121</v>
      </c>
      <c r="AV332" s="13" t="s">
        <v>80</v>
      </c>
      <c r="AW332" s="13" t="s">
        <v>31</v>
      </c>
      <c r="AX332" s="13" t="s">
        <v>75</v>
      </c>
      <c r="AY332" s="238" t="s">
        <v>114</v>
      </c>
    </row>
    <row r="333" s="14" customFormat="1">
      <c r="A333" s="14"/>
      <c r="B333" s="239"/>
      <c r="C333" s="240"/>
      <c r="D333" s="230" t="s">
        <v>123</v>
      </c>
      <c r="E333" s="241" t="s">
        <v>1</v>
      </c>
      <c r="F333" s="242" t="s">
        <v>442</v>
      </c>
      <c r="G333" s="240"/>
      <c r="H333" s="243">
        <v>37.68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123</v>
      </c>
      <c r="AU333" s="249" t="s">
        <v>121</v>
      </c>
      <c r="AV333" s="14" t="s">
        <v>121</v>
      </c>
      <c r="AW333" s="14" t="s">
        <v>31</v>
      </c>
      <c r="AX333" s="14" t="s">
        <v>75</v>
      </c>
      <c r="AY333" s="249" t="s">
        <v>114</v>
      </c>
    </row>
    <row r="334" s="13" customFormat="1">
      <c r="A334" s="13"/>
      <c r="B334" s="228"/>
      <c r="C334" s="229"/>
      <c r="D334" s="230" t="s">
        <v>123</v>
      </c>
      <c r="E334" s="231" t="s">
        <v>1</v>
      </c>
      <c r="F334" s="232" t="s">
        <v>443</v>
      </c>
      <c r="G334" s="229"/>
      <c r="H334" s="231" t="s">
        <v>1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8" t="s">
        <v>123</v>
      </c>
      <c r="AU334" s="238" t="s">
        <v>121</v>
      </c>
      <c r="AV334" s="13" t="s">
        <v>80</v>
      </c>
      <c r="AW334" s="13" t="s">
        <v>31</v>
      </c>
      <c r="AX334" s="13" t="s">
        <v>75</v>
      </c>
      <c r="AY334" s="238" t="s">
        <v>114</v>
      </c>
    </row>
    <row r="335" s="14" customFormat="1">
      <c r="A335" s="14"/>
      <c r="B335" s="239"/>
      <c r="C335" s="240"/>
      <c r="D335" s="230" t="s">
        <v>123</v>
      </c>
      <c r="E335" s="241" t="s">
        <v>1</v>
      </c>
      <c r="F335" s="242" t="s">
        <v>444</v>
      </c>
      <c r="G335" s="240"/>
      <c r="H335" s="243">
        <v>26.940999999999999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9" t="s">
        <v>123</v>
      </c>
      <c r="AU335" s="249" t="s">
        <v>121</v>
      </c>
      <c r="AV335" s="14" t="s">
        <v>121</v>
      </c>
      <c r="AW335" s="14" t="s">
        <v>31</v>
      </c>
      <c r="AX335" s="14" t="s">
        <v>75</v>
      </c>
      <c r="AY335" s="249" t="s">
        <v>114</v>
      </c>
    </row>
    <row r="336" s="13" customFormat="1">
      <c r="A336" s="13"/>
      <c r="B336" s="228"/>
      <c r="C336" s="229"/>
      <c r="D336" s="230" t="s">
        <v>123</v>
      </c>
      <c r="E336" s="231" t="s">
        <v>1</v>
      </c>
      <c r="F336" s="232" t="s">
        <v>445</v>
      </c>
      <c r="G336" s="229"/>
      <c r="H336" s="231" t="s">
        <v>1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8" t="s">
        <v>123</v>
      </c>
      <c r="AU336" s="238" t="s">
        <v>121</v>
      </c>
      <c r="AV336" s="13" t="s">
        <v>80</v>
      </c>
      <c r="AW336" s="13" t="s">
        <v>31</v>
      </c>
      <c r="AX336" s="13" t="s">
        <v>75</v>
      </c>
      <c r="AY336" s="238" t="s">
        <v>114</v>
      </c>
    </row>
    <row r="337" s="14" customFormat="1">
      <c r="A337" s="14"/>
      <c r="B337" s="239"/>
      <c r="C337" s="240"/>
      <c r="D337" s="230" t="s">
        <v>123</v>
      </c>
      <c r="E337" s="241" t="s">
        <v>1</v>
      </c>
      <c r="F337" s="242" t="s">
        <v>446</v>
      </c>
      <c r="G337" s="240"/>
      <c r="H337" s="243">
        <v>15.497999999999999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123</v>
      </c>
      <c r="AU337" s="249" t="s">
        <v>121</v>
      </c>
      <c r="AV337" s="14" t="s">
        <v>121</v>
      </c>
      <c r="AW337" s="14" t="s">
        <v>31</v>
      </c>
      <c r="AX337" s="14" t="s">
        <v>75</v>
      </c>
      <c r="AY337" s="249" t="s">
        <v>114</v>
      </c>
    </row>
    <row r="338" s="14" customFormat="1">
      <c r="A338" s="14"/>
      <c r="B338" s="239"/>
      <c r="C338" s="240"/>
      <c r="D338" s="230" t="s">
        <v>123</v>
      </c>
      <c r="E338" s="241" t="s">
        <v>1</v>
      </c>
      <c r="F338" s="242" t="s">
        <v>447</v>
      </c>
      <c r="G338" s="240"/>
      <c r="H338" s="243">
        <v>4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9" t="s">
        <v>123</v>
      </c>
      <c r="AU338" s="249" t="s">
        <v>121</v>
      </c>
      <c r="AV338" s="14" t="s">
        <v>121</v>
      </c>
      <c r="AW338" s="14" t="s">
        <v>31</v>
      </c>
      <c r="AX338" s="14" t="s">
        <v>75</v>
      </c>
      <c r="AY338" s="249" t="s">
        <v>114</v>
      </c>
    </row>
    <row r="339" s="15" customFormat="1">
      <c r="A339" s="15"/>
      <c r="B339" s="250"/>
      <c r="C339" s="251"/>
      <c r="D339" s="230" t="s">
        <v>123</v>
      </c>
      <c r="E339" s="252" t="s">
        <v>1</v>
      </c>
      <c r="F339" s="253" t="s">
        <v>126</v>
      </c>
      <c r="G339" s="251"/>
      <c r="H339" s="254">
        <v>84.119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0" t="s">
        <v>123</v>
      </c>
      <c r="AU339" s="260" t="s">
        <v>121</v>
      </c>
      <c r="AV339" s="15" t="s">
        <v>120</v>
      </c>
      <c r="AW339" s="15" t="s">
        <v>31</v>
      </c>
      <c r="AX339" s="15" t="s">
        <v>80</v>
      </c>
      <c r="AY339" s="260" t="s">
        <v>114</v>
      </c>
    </row>
    <row r="340" s="2" customFormat="1" ht="33" customHeight="1">
      <c r="A340" s="39"/>
      <c r="B340" s="40"/>
      <c r="C340" s="214" t="s">
        <v>448</v>
      </c>
      <c r="D340" s="214" t="s">
        <v>116</v>
      </c>
      <c r="E340" s="215" t="s">
        <v>449</v>
      </c>
      <c r="F340" s="216" t="s">
        <v>450</v>
      </c>
      <c r="G340" s="217" t="s">
        <v>181</v>
      </c>
      <c r="H340" s="218">
        <v>84.119</v>
      </c>
      <c r="I340" s="219"/>
      <c r="J340" s="220">
        <f>ROUND(I340*H340,2)</f>
        <v>0</v>
      </c>
      <c r="K340" s="221"/>
      <c r="L340" s="45"/>
      <c r="M340" s="222" t="s">
        <v>1</v>
      </c>
      <c r="N340" s="223" t="s">
        <v>41</v>
      </c>
      <c r="O340" s="92"/>
      <c r="P340" s="224">
        <f>O340*H340</f>
        <v>0</v>
      </c>
      <c r="Q340" s="224">
        <v>0.00024000000000000001</v>
      </c>
      <c r="R340" s="224">
        <f>Q340*H340</f>
        <v>0.020188560000000001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209</v>
      </c>
      <c r="AT340" s="226" t="s">
        <v>116</v>
      </c>
      <c r="AU340" s="226" t="s">
        <v>121</v>
      </c>
      <c r="AY340" s="18" t="s">
        <v>114</v>
      </c>
      <c r="BE340" s="227">
        <f>IF(N340="základná",J340,0)</f>
        <v>0</v>
      </c>
      <c r="BF340" s="227">
        <f>IF(N340="znížená",J340,0)</f>
        <v>0</v>
      </c>
      <c r="BG340" s="227">
        <f>IF(N340="zákl. prenesená",J340,0)</f>
        <v>0</v>
      </c>
      <c r="BH340" s="227">
        <f>IF(N340="zníž. prenesená",J340,0)</f>
        <v>0</v>
      </c>
      <c r="BI340" s="227">
        <f>IF(N340="nulová",J340,0)</f>
        <v>0</v>
      </c>
      <c r="BJ340" s="18" t="s">
        <v>121</v>
      </c>
      <c r="BK340" s="227">
        <f>ROUND(I340*H340,2)</f>
        <v>0</v>
      </c>
      <c r="BL340" s="18" t="s">
        <v>209</v>
      </c>
      <c r="BM340" s="226" t="s">
        <v>451</v>
      </c>
    </row>
    <row r="341" s="2" customFormat="1" ht="33" customHeight="1">
      <c r="A341" s="39"/>
      <c r="B341" s="40"/>
      <c r="C341" s="214" t="s">
        <v>452</v>
      </c>
      <c r="D341" s="214" t="s">
        <v>116</v>
      </c>
      <c r="E341" s="215" t="s">
        <v>453</v>
      </c>
      <c r="F341" s="216" t="s">
        <v>454</v>
      </c>
      <c r="G341" s="217" t="s">
        <v>181</v>
      </c>
      <c r="H341" s="218">
        <v>84.119</v>
      </c>
      <c r="I341" s="219"/>
      <c r="J341" s="220">
        <f>ROUND(I341*H341,2)</f>
        <v>0</v>
      </c>
      <c r="K341" s="221"/>
      <c r="L341" s="45"/>
      <c r="M341" s="222" t="s">
        <v>1</v>
      </c>
      <c r="N341" s="223" t="s">
        <v>41</v>
      </c>
      <c r="O341" s="92"/>
      <c r="P341" s="224">
        <f>O341*H341</f>
        <v>0</v>
      </c>
      <c r="Q341" s="224">
        <v>8.0000000000000007E-05</v>
      </c>
      <c r="R341" s="224">
        <f>Q341*H341</f>
        <v>0.0067295200000000001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209</v>
      </c>
      <c r="AT341" s="226" t="s">
        <v>116</v>
      </c>
      <c r="AU341" s="226" t="s">
        <v>121</v>
      </c>
      <c r="AY341" s="18" t="s">
        <v>114</v>
      </c>
      <c r="BE341" s="227">
        <f>IF(N341="základná",J341,0)</f>
        <v>0</v>
      </c>
      <c r="BF341" s="227">
        <f>IF(N341="znížená",J341,0)</f>
        <v>0</v>
      </c>
      <c r="BG341" s="227">
        <f>IF(N341="zákl. prenesená",J341,0)</f>
        <v>0</v>
      </c>
      <c r="BH341" s="227">
        <f>IF(N341="zníž. prenesená",J341,0)</f>
        <v>0</v>
      </c>
      <c r="BI341" s="227">
        <f>IF(N341="nulová",J341,0)</f>
        <v>0</v>
      </c>
      <c r="BJ341" s="18" t="s">
        <v>121</v>
      </c>
      <c r="BK341" s="227">
        <f>ROUND(I341*H341,2)</f>
        <v>0</v>
      </c>
      <c r="BL341" s="18" t="s">
        <v>209</v>
      </c>
      <c r="BM341" s="226" t="s">
        <v>455</v>
      </c>
    </row>
    <row r="342" s="13" customFormat="1">
      <c r="A342" s="13"/>
      <c r="B342" s="228"/>
      <c r="C342" s="229"/>
      <c r="D342" s="230" t="s">
        <v>123</v>
      </c>
      <c r="E342" s="231" t="s">
        <v>1</v>
      </c>
      <c r="F342" s="232" t="s">
        <v>441</v>
      </c>
      <c r="G342" s="229"/>
      <c r="H342" s="231" t="s">
        <v>1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8" t="s">
        <v>123</v>
      </c>
      <c r="AU342" s="238" t="s">
        <v>121</v>
      </c>
      <c r="AV342" s="13" t="s">
        <v>80</v>
      </c>
      <c r="AW342" s="13" t="s">
        <v>31</v>
      </c>
      <c r="AX342" s="13" t="s">
        <v>75</v>
      </c>
      <c r="AY342" s="238" t="s">
        <v>114</v>
      </c>
    </row>
    <row r="343" s="14" customFormat="1">
      <c r="A343" s="14"/>
      <c r="B343" s="239"/>
      <c r="C343" s="240"/>
      <c r="D343" s="230" t="s">
        <v>123</v>
      </c>
      <c r="E343" s="241" t="s">
        <v>1</v>
      </c>
      <c r="F343" s="242" t="s">
        <v>442</v>
      </c>
      <c r="G343" s="240"/>
      <c r="H343" s="243">
        <v>37.68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123</v>
      </c>
      <c r="AU343" s="249" t="s">
        <v>121</v>
      </c>
      <c r="AV343" s="14" t="s">
        <v>121</v>
      </c>
      <c r="AW343" s="14" t="s">
        <v>31</v>
      </c>
      <c r="AX343" s="14" t="s">
        <v>75</v>
      </c>
      <c r="AY343" s="249" t="s">
        <v>114</v>
      </c>
    </row>
    <row r="344" s="13" customFormat="1">
      <c r="A344" s="13"/>
      <c r="B344" s="228"/>
      <c r="C344" s="229"/>
      <c r="D344" s="230" t="s">
        <v>123</v>
      </c>
      <c r="E344" s="231" t="s">
        <v>1</v>
      </c>
      <c r="F344" s="232" t="s">
        <v>443</v>
      </c>
      <c r="G344" s="229"/>
      <c r="H344" s="231" t="s">
        <v>1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8" t="s">
        <v>123</v>
      </c>
      <c r="AU344" s="238" t="s">
        <v>121</v>
      </c>
      <c r="AV344" s="13" t="s">
        <v>80</v>
      </c>
      <c r="AW344" s="13" t="s">
        <v>31</v>
      </c>
      <c r="AX344" s="13" t="s">
        <v>75</v>
      </c>
      <c r="AY344" s="238" t="s">
        <v>114</v>
      </c>
    </row>
    <row r="345" s="14" customFormat="1">
      <c r="A345" s="14"/>
      <c r="B345" s="239"/>
      <c r="C345" s="240"/>
      <c r="D345" s="230" t="s">
        <v>123</v>
      </c>
      <c r="E345" s="241" t="s">
        <v>1</v>
      </c>
      <c r="F345" s="242" t="s">
        <v>444</v>
      </c>
      <c r="G345" s="240"/>
      <c r="H345" s="243">
        <v>26.940999999999999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9" t="s">
        <v>123</v>
      </c>
      <c r="AU345" s="249" t="s">
        <v>121</v>
      </c>
      <c r="AV345" s="14" t="s">
        <v>121</v>
      </c>
      <c r="AW345" s="14" t="s">
        <v>31</v>
      </c>
      <c r="AX345" s="14" t="s">
        <v>75</v>
      </c>
      <c r="AY345" s="249" t="s">
        <v>114</v>
      </c>
    </row>
    <row r="346" s="13" customFormat="1">
      <c r="A346" s="13"/>
      <c r="B346" s="228"/>
      <c r="C346" s="229"/>
      <c r="D346" s="230" t="s">
        <v>123</v>
      </c>
      <c r="E346" s="231" t="s">
        <v>1</v>
      </c>
      <c r="F346" s="232" t="s">
        <v>445</v>
      </c>
      <c r="G346" s="229"/>
      <c r="H346" s="231" t="s">
        <v>1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8" t="s">
        <v>123</v>
      </c>
      <c r="AU346" s="238" t="s">
        <v>121</v>
      </c>
      <c r="AV346" s="13" t="s">
        <v>80</v>
      </c>
      <c r="AW346" s="13" t="s">
        <v>31</v>
      </c>
      <c r="AX346" s="13" t="s">
        <v>75</v>
      </c>
      <c r="AY346" s="238" t="s">
        <v>114</v>
      </c>
    </row>
    <row r="347" s="14" customFormat="1">
      <c r="A347" s="14"/>
      <c r="B347" s="239"/>
      <c r="C347" s="240"/>
      <c r="D347" s="230" t="s">
        <v>123</v>
      </c>
      <c r="E347" s="241" t="s">
        <v>1</v>
      </c>
      <c r="F347" s="242" t="s">
        <v>446</v>
      </c>
      <c r="G347" s="240"/>
      <c r="H347" s="243">
        <v>15.497999999999999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123</v>
      </c>
      <c r="AU347" s="249" t="s">
        <v>121</v>
      </c>
      <c r="AV347" s="14" t="s">
        <v>121</v>
      </c>
      <c r="AW347" s="14" t="s">
        <v>31</v>
      </c>
      <c r="AX347" s="14" t="s">
        <v>75</v>
      </c>
      <c r="AY347" s="249" t="s">
        <v>114</v>
      </c>
    </row>
    <row r="348" s="14" customFormat="1">
      <c r="A348" s="14"/>
      <c r="B348" s="239"/>
      <c r="C348" s="240"/>
      <c r="D348" s="230" t="s">
        <v>123</v>
      </c>
      <c r="E348" s="241" t="s">
        <v>1</v>
      </c>
      <c r="F348" s="242" t="s">
        <v>447</v>
      </c>
      <c r="G348" s="240"/>
      <c r="H348" s="243">
        <v>4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123</v>
      </c>
      <c r="AU348" s="249" t="s">
        <v>121</v>
      </c>
      <c r="AV348" s="14" t="s">
        <v>121</v>
      </c>
      <c r="AW348" s="14" t="s">
        <v>31</v>
      </c>
      <c r="AX348" s="14" t="s">
        <v>75</v>
      </c>
      <c r="AY348" s="249" t="s">
        <v>114</v>
      </c>
    </row>
    <row r="349" s="15" customFormat="1">
      <c r="A349" s="15"/>
      <c r="B349" s="250"/>
      <c r="C349" s="251"/>
      <c r="D349" s="230" t="s">
        <v>123</v>
      </c>
      <c r="E349" s="252" t="s">
        <v>1</v>
      </c>
      <c r="F349" s="253" t="s">
        <v>126</v>
      </c>
      <c r="G349" s="251"/>
      <c r="H349" s="254">
        <v>84.119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0" t="s">
        <v>123</v>
      </c>
      <c r="AU349" s="260" t="s">
        <v>121</v>
      </c>
      <c r="AV349" s="15" t="s">
        <v>120</v>
      </c>
      <c r="AW349" s="15" t="s">
        <v>31</v>
      </c>
      <c r="AX349" s="15" t="s">
        <v>80</v>
      </c>
      <c r="AY349" s="260" t="s">
        <v>114</v>
      </c>
    </row>
    <row r="350" s="2" customFormat="1" ht="16.5" customHeight="1">
      <c r="A350" s="39"/>
      <c r="B350" s="40"/>
      <c r="C350" s="214" t="s">
        <v>456</v>
      </c>
      <c r="D350" s="214" t="s">
        <v>116</v>
      </c>
      <c r="E350" s="215" t="s">
        <v>457</v>
      </c>
      <c r="F350" s="216" t="s">
        <v>458</v>
      </c>
      <c r="G350" s="217" t="s">
        <v>181</v>
      </c>
      <c r="H350" s="218">
        <v>84.119</v>
      </c>
      <c r="I350" s="219"/>
      <c r="J350" s="220">
        <f>ROUND(I350*H350,2)</f>
        <v>0</v>
      </c>
      <c r="K350" s="221"/>
      <c r="L350" s="45"/>
      <c r="M350" s="222" t="s">
        <v>1</v>
      </c>
      <c r="N350" s="223" t="s">
        <v>41</v>
      </c>
      <c r="O350" s="92"/>
      <c r="P350" s="224">
        <f>O350*H350</f>
        <v>0</v>
      </c>
      <c r="Q350" s="224">
        <v>0.00010000000000000001</v>
      </c>
      <c r="R350" s="224">
        <f>Q350*H350</f>
        <v>0.0084118999999999999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209</v>
      </c>
      <c r="AT350" s="226" t="s">
        <v>116</v>
      </c>
      <c r="AU350" s="226" t="s">
        <v>121</v>
      </c>
      <c r="AY350" s="18" t="s">
        <v>114</v>
      </c>
      <c r="BE350" s="227">
        <f>IF(N350="základná",J350,0)</f>
        <v>0</v>
      </c>
      <c r="BF350" s="227">
        <f>IF(N350="znížená",J350,0)</f>
        <v>0</v>
      </c>
      <c r="BG350" s="227">
        <f>IF(N350="zákl. prenesená",J350,0)</f>
        <v>0</v>
      </c>
      <c r="BH350" s="227">
        <f>IF(N350="zníž. prenesená",J350,0)</f>
        <v>0</v>
      </c>
      <c r="BI350" s="227">
        <f>IF(N350="nulová",J350,0)</f>
        <v>0</v>
      </c>
      <c r="BJ350" s="18" t="s">
        <v>121</v>
      </c>
      <c r="BK350" s="227">
        <f>ROUND(I350*H350,2)</f>
        <v>0</v>
      </c>
      <c r="BL350" s="18" t="s">
        <v>209</v>
      </c>
      <c r="BM350" s="226" t="s">
        <v>459</v>
      </c>
    </row>
    <row r="351" s="13" customFormat="1">
      <c r="A351" s="13"/>
      <c r="B351" s="228"/>
      <c r="C351" s="229"/>
      <c r="D351" s="230" t="s">
        <v>123</v>
      </c>
      <c r="E351" s="231" t="s">
        <v>1</v>
      </c>
      <c r="F351" s="232" t="s">
        <v>441</v>
      </c>
      <c r="G351" s="229"/>
      <c r="H351" s="231" t="s">
        <v>1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8" t="s">
        <v>123</v>
      </c>
      <c r="AU351" s="238" t="s">
        <v>121</v>
      </c>
      <c r="AV351" s="13" t="s">
        <v>80</v>
      </c>
      <c r="AW351" s="13" t="s">
        <v>31</v>
      </c>
      <c r="AX351" s="13" t="s">
        <v>75</v>
      </c>
      <c r="AY351" s="238" t="s">
        <v>114</v>
      </c>
    </row>
    <row r="352" s="14" customFormat="1">
      <c r="A352" s="14"/>
      <c r="B352" s="239"/>
      <c r="C352" s="240"/>
      <c r="D352" s="230" t="s">
        <v>123</v>
      </c>
      <c r="E352" s="241" t="s">
        <v>1</v>
      </c>
      <c r="F352" s="242" t="s">
        <v>442</v>
      </c>
      <c r="G352" s="240"/>
      <c r="H352" s="243">
        <v>37.68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9" t="s">
        <v>123</v>
      </c>
      <c r="AU352" s="249" t="s">
        <v>121</v>
      </c>
      <c r="AV352" s="14" t="s">
        <v>121</v>
      </c>
      <c r="AW352" s="14" t="s">
        <v>31</v>
      </c>
      <c r="AX352" s="14" t="s">
        <v>75</v>
      </c>
      <c r="AY352" s="249" t="s">
        <v>114</v>
      </c>
    </row>
    <row r="353" s="13" customFormat="1">
      <c r="A353" s="13"/>
      <c r="B353" s="228"/>
      <c r="C353" s="229"/>
      <c r="D353" s="230" t="s">
        <v>123</v>
      </c>
      <c r="E353" s="231" t="s">
        <v>1</v>
      </c>
      <c r="F353" s="232" t="s">
        <v>443</v>
      </c>
      <c r="G353" s="229"/>
      <c r="H353" s="231" t="s">
        <v>1</v>
      </c>
      <c r="I353" s="233"/>
      <c r="J353" s="229"/>
      <c r="K353" s="229"/>
      <c r="L353" s="234"/>
      <c r="M353" s="235"/>
      <c r="N353" s="236"/>
      <c r="O353" s="236"/>
      <c r="P353" s="236"/>
      <c r="Q353" s="236"/>
      <c r="R353" s="236"/>
      <c r="S353" s="236"/>
      <c r="T353" s="2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8" t="s">
        <v>123</v>
      </c>
      <c r="AU353" s="238" t="s">
        <v>121</v>
      </c>
      <c r="AV353" s="13" t="s">
        <v>80</v>
      </c>
      <c r="AW353" s="13" t="s">
        <v>31</v>
      </c>
      <c r="AX353" s="13" t="s">
        <v>75</v>
      </c>
      <c r="AY353" s="238" t="s">
        <v>114</v>
      </c>
    </row>
    <row r="354" s="14" customFormat="1">
      <c r="A354" s="14"/>
      <c r="B354" s="239"/>
      <c r="C354" s="240"/>
      <c r="D354" s="230" t="s">
        <v>123</v>
      </c>
      <c r="E354" s="241" t="s">
        <v>1</v>
      </c>
      <c r="F354" s="242" t="s">
        <v>444</v>
      </c>
      <c r="G354" s="240"/>
      <c r="H354" s="243">
        <v>26.940999999999999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9" t="s">
        <v>123</v>
      </c>
      <c r="AU354" s="249" t="s">
        <v>121</v>
      </c>
      <c r="AV354" s="14" t="s">
        <v>121</v>
      </c>
      <c r="AW354" s="14" t="s">
        <v>31</v>
      </c>
      <c r="AX354" s="14" t="s">
        <v>75</v>
      </c>
      <c r="AY354" s="249" t="s">
        <v>114</v>
      </c>
    </row>
    <row r="355" s="13" customFormat="1">
      <c r="A355" s="13"/>
      <c r="B355" s="228"/>
      <c r="C355" s="229"/>
      <c r="D355" s="230" t="s">
        <v>123</v>
      </c>
      <c r="E355" s="231" t="s">
        <v>1</v>
      </c>
      <c r="F355" s="232" t="s">
        <v>445</v>
      </c>
      <c r="G355" s="229"/>
      <c r="H355" s="231" t="s">
        <v>1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8" t="s">
        <v>123</v>
      </c>
      <c r="AU355" s="238" t="s">
        <v>121</v>
      </c>
      <c r="AV355" s="13" t="s">
        <v>80</v>
      </c>
      <c r="AW355" s="13" t="s">
        <v>31</v>
      </c>
      <c r="AX355" s="13" t="s">
        <v>75</v>
      </c>
      <c r="AY355" s="238" t="s">
        <v>114</v>
      </c>
    </row>
    <row r="356" s="14" customFormat="1">
      <c r="A356" s="14"/>
      <c r="B356" s="239"/>
      <c r="C356" s="240"/>
      <c r="D356" s="230" t="s">
        <v>123</v>
      </c>
      <c r="E356" s="241" t="s">
        <v>1</v>
      </c>
      <c r="F356" s="242" t="s">
        <v>446</v>
      </c>
      <c r="G356" s="240"/>
      <c r="H356" s="243">
        <v>15.497999999999999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9" t="s">
        <v>123</v>
      </c>
      <c r="AU356" s="249" t="s">
        <v>121</v>
      </c>
      <c r="AV356" s="14" t="s">
        <v>121</v>
      </c>
      <c r="AW356" s="14" t="s">
        <v>31</v>
      </c>
      <c r="AX356" s="14" t="s">
        <v>75</v>
      </c>
      <c r="AY356" s="249" t="s">
        <v>114</v>
      </c>
    </row>
    <row r="357" s="14" customFormat="1">
      <c r="A357" s="14"/>
      <c r="B357" s="239"/>
      <c r="C357" s="240"/>
      <c r="D357" s="230" t="s">
        <v>123</v>
      </c>
      <c r="E357" s="241" t="s">
        <v>1</v>
      </c>
      <c r="F357" s="242" t="s">
        <v>447</v>
      </c>
      <c r="G357" s="240"/>
      <c r="H357" s="243">
        <v>4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123</v>
      </c>
      <c r="AU357" s="249" t="s">
        <v>121</v>
      </c>
      <c r="AV357" s="14" t="s">
        <v>121</v>
      </c>
      <c r="AW357" s="14" t="s">
        <v>31</v>
      </c>
      <c r="AX357" s="14" t="s">
        <v>75</v>
      </c>
      <c r="AY357" s="249" t="s">
        <v>114</v>
      </c>
    </row>
    <row r="358" s="15" customFormat="1">
      <c r="A358" s="15"/>
      <c r="B358" s="250"/>
      <c r="C358" s="251"/>
      <c r="D358" s="230" t="s">
        <v>123</v>
      </c>
      <c r="E358" s="252" t="s">
        <v>1</v>
      </c>
      <c r="F358" s="253" t="s">
        <v>126</v>
      </c>
      <c r="G358" s="251"/>
      <c r="H358" s="254">
        <v>84.119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0" t="s">
        <v>123</v>
      </c>
      <c r="AU358" s="260" t="s">
        <v>121</v>
      </c>
      <c r="AV358" s="15" t="s">
        <v>120</v>
      </c>
      <c r="AW358" s="15" t="s">
        <v>31</v>
      </c>
      <c r="AX358" s="15" t="s">
        <v>80</v>
      </c>
      <c r="AY358" s="260" t="s">
        <v>114</v>
      </c>
    </row>
    <row r="359" s="12" customFormat="1" ht="25.92" customHeight="1">
      <c r="A359" s="12"/>
      <c r="B359" s="199"/>
      <c r="C359" s="200"/>
      <c r="D359" s="201" t="s">
        <v>74</v>
      </c>
      <c r="E359" s="202" t="s">
        <v>460</v>
      </c>
      <c r="F359" s="202" t="s">
        <v>461</v>
      </c>
      <c r="G359" s="200"/>
      <c r="H359" s="200"/>
      <c r="I359" s="203"/>
      <c r="J359" s="186">
        <f>BK359</f>
        <v>0</v>
      </c>
      <c r="K359" s="200"/>
      <c r="L359" s="204"/>
      <c r="M359" s="205"/>
      <c r="N359" s="206"/>
      <c r="O359" s="206"/>
      <c r="P359" s="207">
        <f>SUM(P360:P361)</f>
        <v>0</v>
      </c>
      <c r="Q359" s="206"/>
      <c r="R359" s="207">
        <f>SUM(R360:R361)</f>
        <v>0</v>
      </c>
      <c r="S359" s="206"/>
      <c r="T359" s="208">
        <f>SUM(T360:T361)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9" t="s">
        <v>150</v>
      </c>
      <c r="AT359" s="210" t="s">
        <v>74</v>
      </c>
      <c r="AU359" s="210" t="s">
        <v>75</v>
      </c>
      <c r="AY359" s="209" t="s">
        <v>114</v>
      </c>
      <c r="BK359" s="211">
        <f>SUM(BK360:BK361)</f>
        <v>0</v>
      </c>
    </row>
    <row r="360" s="2" customFormat="1" ht="16.5" customHeight="1">
      <c r="A360" s="39"/>
      <c r="B360" s="40"/>
      <c r="C360" s="214" t="s">
        <v>462</v>
      </c>
      <c r="D360" s="214" t="s">
        <v>116</v>
      </c>
      <c r="E360" s="215" t="s">
        <v>463</v>
      </c>
      <c r="F360" s="216" t="s">
        <v>464</v>
      </c>
      <c r="G360" s="217" t="s">
        <v>465</v>
      </c>
      <c r="H360" s="218">
        <v>1</v>
      </c>
      <c r="I360" s="219"/>
      <c r="J360" s="220">
        <f>ROUND(I360*H360,2)</f>
        <v>0</v>
      </c>
      <c r="K360" s="221"/>
      <c r="L360" s="45"/>
      <c r="M360" s="222" t="s">
        <v>1</v>
      </c>
      <c r="N360" s="223" t="s">
        <v>41</v>
      </c>
      <c r="O360" s="92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466</v>
      </c>
      <c r="AT360" s="226" t="s">
        <v>116</v>
      </c>
      <c r="AU360" s="226" t="s">
        <v>80</v>
      </c>
      <c r="AY360" s="18" t="s">
        <v>114</v>
      </c>
      <c r="BE360" s="227">
        <f>IF(N360="základná",J360,0)</f>
        <v>0</v>
      </c>
      <c r="BF360" s="227">
        <f>IF(N360="znížená",J360,0)</f>
        <v>0</v>
      </c>
      <c r="BG360" s="227">
        <f>IF(N360="zákl. prenesená",J360,0)</f>
        <v>0</v>
      </c>
      <c r="BH360" s="227">
        <f>IF(N360="zníž. prenesená",J360,0)</f>
        <v>0</v>
      </c>
      <c r="BI360" s="227">
        <f>IF(N360="nulová",J360,0)</f>
        <v>0</v>
      </c>
      <c r="BJ360" s="18" t="s">
        <v>121</v>
      </c>
      <c r="BK360" s="227">
        <f>ROUND(I360*H360,2)</f>
        <v>0</v>
      </c>
      <c r="BL360" s="18" t="s">
        <v>466</v>
      </c>
      <c r="BM360" s="226" t="s">
        <v>467</v>
      </c>
    </row>
    <row r="361" s="2" customFormat="1" ht="21.75" customHeight="1">
      <c r="A361" s="39"/>
      <c r="B361" s="40"/>
      <c r="C361" s="214" t="s">
        <v>468</v>
      </c>
      <c r="D361" s="214" t="s">
        <v>116</v>
      </c>
      <c r="E361" s="215" t="s">
        <v>469</v>
      </c>
      <c r="F361" s="216" t="s">
        <v>470</v>
      </c>
      <c r="G361" s="217" t="s">
        <v>465</v>
      </c>
      <c r="H361" s="218">
        <v>2</v>
      </c>
      <c r="I361" s="219"/>
      <c r="J361" s="220">
        <f>ROUND(I361*H361,2)</f>
        <v>0</v>
      </c>
      <c r="K361" s="221"/>
      <c r="L361" s="45"/>
      <c r="M361" s="222" t="s">
        <v>1</v>
      </c>
      <c r="N361" s="223" t="s">
        <v>41</v>
      </c>
      <c r="O361" s="92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466</v>
      </c>
      <c r="AT361" s="226" t="s">
        <v>116</v>
      </c>
      <c r="AU361" s="226" t="s">
        <v>80</v>
      </c>
      <c r="AY361" s="18" t="s">
        <v>114</v>
      </c>
      <c r="BE361" s="227">
        <f>IF(N361="základná",J361,0)</f>
        <v>0</v>
      </c>
      <c r="BF361" s="227">
        <f>IF(N361="znížená",J361,0)</f>
        <v>0</v>
      </c>
      <c r="BG361" s="227">
        <f>IF(N361="zákl. prenesená",J361,0)</f>
        <v>0</v>
      </c>
      <c r="BH361" s="227">
        <f>IF(N361="zníž. prenesená",J361,0)</f>
        <v>0</v>
      </c>
      <c r="BI361" s="227">
        <f>IF(N361="nulová",J361,0)</f>
        <v>0</v>
      </c>
      <c r="BJ361" s="18" t="s">
        <v>121</v>
      </c>
      <c r="BK361" s="227">
        <f>ROUND(I361*H361,2)</f>
        <v>0</v>
      </c>
      <c r="BL361" s="18" t="s">
        <v>466</v>
      </c>
      <c r="BM361" s="226" t="s">
        <v>471</v>
      </c>
    </row>
    <row r="362" s="2" customFormat="1" ht="49.92" customHeight="1">
      <c r="A362" s="39"/>
      <c r="B362" s="40"/>
      <c r="C362" s="41"/>
      <c r="D362" s="41"/>
      <c r="E362" s="202" t="s">
        <v>472</v>
      </c>
      <c r="F362" s="202" t="s">
        <v>473</v>
      </c>
      <c r="G362" s="41"/>
      <c r="H362" s="41"/>
      <c r="I362" s="41"/>
      <c r="J362" s="186">
        <f>BK362</f>
        <v>0</v>
      </c>
      <c r="K362" s="41"/>
      <c r="L362" s="45"/>
      <c r="M362" s="283"/>
      <c r="N362" s="28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74</v>
      </c>
      <c r="AU362" s="18" t="s">
        <v>75</v>
      </c>
      <c r="AY362" s="18" t="s">
        <v>474</v>
      </c>
      <c r="BK362" s="227">
        <f>SUM(BK363:BK368)</f>
        <v>0</v>
      </c>
    </row>
    <row r="363" s="2" customFormat="1" ht="16.32" customHeight="1">
      <c r="A363" s="39"/>
      <c r="B363" s="40"/>
      <c r="C363" s="285" t="s">
        <v>1</v>
      </c>
      <c r="D363" s="285" t="s">
        <v>116</v>
      </c>
      <c r="E363" s="286" t="s">
        <v>1</v>
      </c>
      <c r="F363" s="287" t="s">
        <v>1</v>
      </c>
      <c r="G363" s="288" t="s">
        <v>1</v>
      </c>
      <c r="H363" s="289"/>
      <c r="I363" s="290"/>
      <c r="J363" s="291">
        <f>BK363</f>
        <v>0</v>
      </c>
      <c r="K363" s="221"/>
      <c r="L363" s="45"/>
      <c r="M363" s="292" t="s">
        <v>1</v>
      </c>
      <c r="N363" s="293" t="s">
        <v>41</v>
      </c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474</v>
      </c>
      <c r="AU363" s="18" t="s">
        <v>80</v>
      </c>
      <c r="AY363" s="18" t="s">
        <v>474</v>
      </c>
      <c r="BE363" s="227">
        <f>IF(N363="základná",J363,0)</f>
        <v>0</v>
      </c>
      <c r="BF363" s="227">
        <f>IF(N363="znížená",J363,0)</f>
        <v>0</v>
      </c>
      <c r="BG363" s="227">
        <f>IF(N363="zákl. prenesená",J363,0)</f>
        <v>0</v>
      </c>
      <c r="BH363" s="227">
        <f>IF(N363="zníž. prenesená",J363,0)</f>
        <v>0</v>
      </c>
      <c r="BI363" s="227">
        <f>IF(N363="nulová",J363,0)</f>
        <v>0</v>
      </c>
      <c r="BJ363" s="18" t="s">
        <v>121</v>
      </c>
      <c r="BK363" s="227">
        <f>I363*H363</f>
        <v>0</v>
      </c>
    </row>
    <row r="364" s="2" customFormat="1" ht="16.32" customHeight="1">
      <c r="A364" s="39"/>
      <c r="B364" s="40"/>
      <c r="C364" s="285" t="s">
        <v>1</v>
      </c>
      <c r="D364" s="285" t="s">
        <v>116</v>
      </c>
      <c r="E364" s="286" t="s">
        <v>1</v>
      </c>
      <c r="F364" s="287" t="s">
        <v>1</v>
      </c>
      <c r="G364" s="288" t="s">
        <v>1</v>
      </c>
      <c r="H364" s="289"/>
      <c r="I364" s="290"/>
      <c r="J364" s="291">
        <f>BK364</f>
        <v>0</v>
      </c>
      <c r="K364" s="221"/>
      <c r="L364" s="45"/>
      <c r="M364" s="292" t="s">
        <v>1</v>
      </c>
      <c r="N364" s="293" t="s">
        <v>41</v>
      </c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474</v>
      </c>
      <c r="AU364" s="18" t="s">
        <v>80</v>
      </c>
      <c r="AY364" s="18" t="s">
        <v>474</v>
      </c>
      <c r="BE364" s="227">
        <f>IF(N364="základná",J364,0)</f>
        <v>0</v>
      </c>
      <c r="BF364" s="227">
        <f>IF(N364="znížená",J364,0)</f>
        <v>0</v>
      </c>
      <c r="BG364" s="227">
        <f>IF(N364="zákl. prenesená",J364,0)</f>
        <v>0</v>
      </c>
      <c r="BH364" s="227">
        <f>IF(N364="zníž. prenesená",J364,0)</f>
        <v>0</v>
      </c>
      <c r="BI364" s="227">
        <f>IF(N364="nulová",J364,0)</f>
        <v>0</v>
      </c>
      <c r="BJ364" s="18" t="s">
        <v>121</v>
      </c>
      <c r="BK364" s="227">
        <f>I364*H364</f>
        <v>0</v>
      </c>
    </row>
    <row r="365" s="2" customFormat="1" ht="16.32" customHeight="1">
      <c r="A365" s="39"/>
      <c r="B365" s="40"/>
      <c r="C365" s="285" t="s">
        <v>1</v>
      </c>
      <c r="D365" s="285" t="s">
        <v>116</v>
      </c>
      <c r="E365" s="286" t="s">
        <v>1</v>
      </c>
      <c r="F365" s="287" t="s">
        <v>1</v>
      </c>
      <c r="G365" s="288" t="s">
        <v>1</v>
      </c>
      <c r="H365" s="289"/>
      <c r="I365" s="290"/>
      <c r="J365" s="291">
        <f>BK365</f>
        <v>0</v>
      </c>
      <c r="K365" s="221"/>
      <c r="L365" s="45"/>
      <c r="M365" s="292" t="s">
        <v>1</v>
      </c>
      <c r="N365" s="293" t="s">
        <v>41</v>
      </c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474</v>
      </c>
      <c r="AU365" s="18" t="s">
        <v>80</v>
      </c>
      <c r="AY365" s="18" t="s">
        <v>474</v>
      </c>
      <c r="BE365" s="227">
        <f>IF(N365="základná",J365,0)</f>
        <v>0</v>
      </c>
      <c r="BF365" s="227">
        <f>IF(N365="znížená",J365,0)</f>
        <v>0</v>
      </c>
      <c r="BG365" s="227">
        <f>IF(N365="zákl. prenesená",J365,0)</f>
        <v>0</v>
      </c>
      <c r="BH365" s="227">
        <f>IF(N365="zníž. prenesená",J365,0)</f>
        <v>0</v>
      </c>
      <c r="BI365" s="227">
        <f>IF(N365="nulová",J365,0)</f>
        <v>0</v>
      </c>
      <c r="BJ365" s="18" t="s">
        <v>121</v>
      </c>
      <c r="BK365" s="227">
        <f>I365*H365</f>
        <v>0</v>
      </c>
    </row>
    <row r="366" s="2" customFormat="1" ht="16.32" customHeight="1">
      <c r="A366" s="39"/>
      <c r="B366" s="40"/>
      <c r="C366" s="285" t="s">
        <v>1</v>
      </c>
      <c r="D366" s="285" t="s">
        <v>116</v>
      </c>
      <c r="E366" s="286" t="s">
        <v>1</v>
      </c>
      <c r="F366" s="287" t="s">
        <v>1</v>
      </c>
      <c r="G366" s="288" t="s">
        <v>1</v>
      </c>
      <c r="H366" s="289"/>
      <c r="I366" s="290"/>
      <c r="J366" s="291">
        <f>BK366</f>
        <v>0</v>
      </c>
      <c r="K366" s="221"/>
      <c r="L366" s="45"/>
      <c r="M366" s="292" t="s">
        <v>1</v>
      </c>
      <c r="N366" s="293" t="s">
        <v>41</v>
      </c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474</v>
      </c>
      <c r="AU366" s="18" t="s">
        <v>80</v>
      </c>
      <c r="AY366" s="18" t="s">
        <v>474</v>
      </c>
      <c r="BE366" s="227">
        <f>IF(N366="základná",J366,0)</f>
        <v>0</v>
      </c>
      <c r="BF366" s="227">
        <f>IF(N366="znížená",J366,0)</f>
        <v>0</v>
      </c>
      <c r="BG366" s="227">
        <f>IF(N366="zákl. prenesená",J366,0)</f>
        <v>0</v>
      </c>
      <c r="BH366" s="227">
        <f>IF(N366="zníž. prenesená",J366,0)</f>
        <v>0</v>
      </c>
      <c r="BI366" s="227">
        <f>IF(N366="nulová",J366,0)</f>
        <v>0</v>
      </c>
      <c r="BJ366" s="18" t="s">
        <v>121</v>
      </c>
      <c r="BK366" s="227">
        <f>I366*H366</f>
        <v>0</v>
      </c>
    </row>
    <row r="367" s="2" customFormat="1" ht="16.32" customHeight="1">
      <c r="A367" s="39"/>
      <c r="B367" s="40"/>
      <c r="C367" s="285" t="s">
        <v>1</v>
      </c>
      <c r="D367" s="285" t="s">
        <v>116</v>
      </c>
      <c r="E367" s="286" t="s">
        <v>1</v>
      </c>
      <c r="F367" s="287" t="s">
        <v>1</v>
      </c>
      <c r="G367" s="288" t="s">
        <v>1</v>
      </c>
      <c r="H367" s="289"/>
      <c r="I367" s="290"/>
      <c r="J367" s="291">
        <f>BK367</f>
        <v>0</v>
      </c>
      <c r="K367" s="221"/>
      <c r="L367" s="45"/>
      <c r="M367" s="292" t="s">
        <v>1</v>
      </c>
      <c r="N367" s="293" t="s">
        <v>41</v>
      </c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474</v>
      </c>
      <c r="AU367" s="18" t="s">
        <v>80</v>
      </c>
      <c r="AY367" s="18" t="s">
        <v>474</v>
      </c>
      <c r="BE367" s="227">
        <f>IF(N367="základná",J367,0)</f>
        <v>0</v>
      </c>
      <c r="BF367" s="227">
        <f>IF(N367="znížená",J367,0)</f>
        <v>0</v>
      </c>
      <c r="BG367" s="227">
        <f>IF(N367="zákl. prenesená",J367,0)</f>
        <v>0</v>
      </c>
      <c r="BH367" s="227">
        <f>IF(N367="zníž. prenesená",J367,0)</f>
        <v>0</v>
      </c>
      <c r="BI367" s="227">
        <f>IF(N367="nulová",J367,0)</f>
        <v>0</v>
      </c>
      <c r="BJ367" s="18" t="s">
        <v>121</v>
      </c>
      <c r="BK367" s="227">
        <f>I367*H367</f>
        <v>0</v>
      </c>
    </row>
    <row r="368" s="2" customFormat="1" ht="16.32" customHeight="1">
      <c r="A368" s="39"/>
      <c r="B368" s="40"/>
      <c r="C368" s="285" t="s">
        <v>1</v>
      </c>
      <c r="D368" s="285" t="s">
        <v>116</v>
      </c>
      <c r="E368" s="286" t="s">
        <v>1</v>
      </c>
      <c r="F368" s="287" t="s">
        <v>1</v>
      </c>
      <c r="G368" s="288" t="s">
        <v>1</v>
      </c>
      <c r="H368" s="289"/>
      <c r="I368" s="290"/>
      <c r="J368" s="291">
        <f>BK368</f>
        <v>0</v>
      </c>
      <c r="K368" s="221"/>
      <c r="L368" s="45"/>
      <c r="M368" s="292" t="s">
        <v>1</v>
      </c>
      <c r="N368" s="293" t="s">
        <v>41</v>
      </c>
      <c r="O368" s="294"/>
      <c r="P368" s="294"/>
      <c r="Q368" s="294"/>
      <c r="R368" s="294"/>
      <c r="S368" s="294"/>
      <c r="T368" s="295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474</v>
      </c>
      <c r="AU368" s="18" t="s">
        <v>80</v>
      </c>
      <c r="AY368" s="18" t="s">
        <v>474</v>
      </c>
      <c r="BE368" s="227">
        <f>IF(N368="základná",J368,0)</f>
        <v>0</v>
      </c>
      <c r="BF368" s="227">
        <f>IF(N368="znížená",J368,0)</f>
        <v>0</v>
      </c>
      <c r="BG368" s="227">
        <f>IF(N368="zákl. prenesená",J368,0)</f>
        <v>0</v>
      </c>
      <c r="BH368" s="227">
        <f>IF(N368="zníž. prenesená",J368,0)</f>
        <v>0</v>
      </c>
      <c r="BI368" s="227">
        <f>IF(N368="nulová",J368,0)</f>
        <v>0</v>
      </c>
      <c r="BJ368" s="18" t="s">
        <v>121</v>
      </c>
      <c r="BK368" s="227">
        <f>I368*H368</f>
        <v>0</v>
      </c>
    </row>
    <row r="369" s="2" customFormat="1" ht="6.96" customHeight="1">
      <c r="A369" s="39"/>
      <c r="B369" s="67"/>
      <c r="C369" s="68"/>
      <c r="D369" s="68"/>
      <c r="E369" s="68"/>
      <c r="F369" s="68"/>
      <c r="G369" s="68"/>
      <c r="H369" s="68"/>
      <c r="I369" s="68"/>
      <c r="J369" s="68"/>
      <c r="K369" s="68"/>
      <c r="L369" s="45"/>
      <c r="M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</row>
  </sheetData>
  <sheetProtection sheet="1" autoFilter="0" formatColumns="0" formatRows="0" objects="1" scenarios="1" spinCount="100000" saltValue="sDDx9bZ7yCw7twTjdBPdLsTdw67BQSNs028qyd6xokIQkPk7vOAdFyqDYj8S1FjPJJ83N156U9teaeWKn//Afg==" hashValue="X+5HEQpF04btsN53i/C1fSF5TaT5OcI4u5bcNJfIVKmRMajz+hcx1P+bnf91olm5WHLa1cMqaR+W+QESaVKhcQ==" algorithmName="SHA-512" password="CC35"/>
  <autoFilter ref="C123:K368"/>
  <mergeCells count="6">
    <mergeCell ref="E7:H7"/>
    <mergeCell ref="E16:H16"/>
    <mergeCell ref="E25:H25"/>
    <mergeCell ref="E85:H85"/>
    <mergeCell ref="E116:H116"/>
    <mergeCell ref="L2:V2"/>
  </mergeCells>
  <dataValidations count="2">
    <dataValidation type="list" allowBlank="1" showInputMessage="1" showErrorMessage="1" error="Povolené sú hodnoty K, M." sqref="D363:D369">
      <formula1>"K, M"</formula1>
    </dataValidation>
    <dataValidation type="list" allowBlank="1" showInputMessage="1" showErrorMessage="1" error="Povolené sú hodnoty základná, znížená, nulová." sqref="N363:N36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Dell-PC\Dell</dc:creator>
  <cp:lastModifiedBy>Dell-PC\Dell</cp:lastModifiedBy>
  <dcterms:created xsi:type="dcterms:W3CDTF">2021-03-25T13:38:38Z</dcterms:created>
  <dcterms:modified xsi:type="dcterms:W3CDTF">2021-03-25T13:38:41Z</dcterms:modified>
</cp:coreProperties>
</file>